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190" windowHeight="5670" activeTab="0"/>
  </bookViews>
  <sheets>
    <sheet name="Січень2019 р." sheetId="1" r:id="rId1"/>
    <sheet name="Лютий 19 р." sheetId="2" r:id="rId2"/>
    <sheet name="за 2 міс.19 р." sheetId="3" r:id="rId3"/>
    <sheet name="березень 19 р." sheetId="4" r:id="rId4"/>
    <sheet name="за 3 міс.19 р." sheetId="5" r:id="rId5"/>
    <sheet name="квітень 19 р." sheetId="6" r:id="rId6"/>
    <sheet name="за 4міс.19 р." sheetId="7" r:id="rId7"/>
    <sheet name="травень 19 р." sheetId="8" r:id="rId8"/>
    <sheet name="за 5міс.19 р." sheetId="9" r:id="rId9"/>
    <sheet name="червень 19 р." sheetId="10" r:id="rId10"/>
    <sheet name="за 6міс.19 р." sheetId="11" r:id="rId11"/>
    <sheet name="липень 19 р." sheetId="12" r:id="rId12"/>
    <sheet name="за 7міс.19 р." sheetId="13" r:id="rId13"/>
    <sheet name="серпень 19 р." sheetId="14" r:id="rId14"/>
    <sheet name="за 8міс.19 р." sheetId="15" r:id="rId15"/>
    <sheet name="вересень 19 р." sheetId="16" r:id="rId16"/>
    <sheet name="за 9міс.19 р." sheetId="17" r:id="rId17"/>
    <sheet name="жовтень 19 р." sheetId="18" r:id="rId18"/>
    <sheet name="за 10міс.19 р." sheetId="19" r:id="rId19"/>
    <sheet name="листопад 19 р." sheetId="20" r:id="rId20"/>
    <sheet name="за 11міс.19 р." sheetId="21" r:id="rId21"/>
    <sheet name="грудень 19 р." sheetId="22" r:id="rId22"/>
    <sheet name="за 12міс.19 р." sheetId="23" r:id="rId23"/>
    <sheet name="Лист1" sheetId="24" r:id="rId24"/>
  </sheets>
  <definedNames/>
  <calcPr fullCalcOnLoad="1"/>
</workbook>
</file>

<file path=xl/sharedStrings.xml><?xml version="1.0" encoding="utf-8"?>
<sst xmlns="http://schemas.openxmlformats.org/spreadsheetml/2006/main" count="95" uniqueCount="29">
  <si>
    <t>Всього</t>
  </si>
  <si>
    <t>Корсунівка</t>
  </si>
  <si>
    <t>Итого:</t>
  </si>
  <si>
    <t xml:space="preserve">                                                                                                                                                                                                    </t>
  </si>
  <si>
    <t xml:space="preserve"> </t>
  </si>
  <si>
    <t xml:space="preserve">                                                                                                                                       </t>
  </si>
  <si>
    <t>Січень 2019 рік</t>
  </si>
  <si>
    <t>Лютий 2019 рік</t>
  </si>
  <si>
    <t>За 2  місяці  2019 р.</t>
  </si>
  <si>
    <t>Березень 2019 рік</t>
  </si>
  <si>
    <t>За 3 міс.2019 р.</t>
  </si>
  <si>
    <t>Квітень 2019 рік</t>
  </si>
  <si>
    <t>За 4 міс.2019 р.</t>
  </si>
  <si>
    <t>Травень 2019 рік</t>
  </si>
  <si>
    <t>За 5 міс.2019 р.</t>
  </si>
  <si>
    <t>Червень 2019 рік</t>
  </si>
  <si>
    <t>За 6 міс.2019 р.</t>
  </si>
  <si>
    <t>Липень  2019 рік</t>
  </si>
  <si>
    <t>Серпень 2019 рік</t>
  </si>
  <si>
    <t>За 8 міс.2019 р.</t>
  </si>
  <si>
    <t>Вересень 2019 рік</t>
  </si>
  <si>
    <t>За 9 міс.2019 р.</t>
  </si>
  <si>
    <t>Жовтень 2019 рік</t>
  </si>
  <si>
    <t>За 10 міс.2019 р.</t>
  </si>
  <si>
    <t>Листопад 2019 рік</t>
  </si>
  <si>
    <t>За 11 міс.2019 р.</t>
  </si>
  <si>
    <t>Грудень 2019 рік</t>
  </si>
  <si>
    <t>За 12 міс.2019 р.</t>
  </si>
  <si>
    <t>За 7 міс.2019 р.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</si>
</sst>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00_р_._-;\-* #,##0.0000_р_._-;_-* &quot;-&quot;??_р_._-;_-@_-"/>
    <numFmt numFmtId="173" formatCode="_-* #,##0.0_р_._-;\-* #,##0.0_р_._-;_-* &quot;-&quot;??_р_._-;_-@_-"/>
    <numFmt numFmtId="174" formatCode="_-* #,##0.000_р_._-;\-* #,##0.000_р_._-;_-* &quot;-&quot;??_р_._-;_-@_-"/>
    <numFmt numFmtId="175" formatCode="_-* #,##0_р_._-;\-* #,##0_р_._-;_-* &quot;-&quot;??_р_._-;_-@_-"/>
    <numFmt numFmtId="176" formatCode="_-* #,##0.00000_р_._-;\-* #,##0.00000_р_._-;_-* &quot;-&quot;??_р_._-;_-@_-"/>
    <numFmt numFmtId="177" formatCode="0.000"/>
    <numFmt numFmtId="178" formatCode="0.0"/>
    <numFmt numFmtId="179" formatCode="_-* #,##0.000000_р_._-;\-* #,##0.000000_р_._-;_-* &quot;-&quot;??_р_._-;_-@_-"/>
    <numFmt numFmtId="180" formatCode="_-* #,##0.0000000_р_._-;\-* #,##0.0000000_р_._-;_-* &quot;-&quot;??_р_._-;_-@_-"/>
    <numFmt numFmtId="181" formatCode="0.0000"/>
    <numFmt numFmtId="182" formatCode="_-* #,##0.0_р_._-;\-* #,##0.0_р_._-;_-* &quot;-&quot;?_р_._-;_-@_-"/>
    <numFmt numFmtId="183" formatCode="_-* #,##0.0000_р_._-;\-* #,##0.0000_р_._-;_-* &quot;-&quot;????_р_._-;_-@_-"/>
    <numFmt numFmtId="184" formatCode="[$-FC19]d\ mmmm\ yyyy\ &quot;г.&quot;"/>
    <numFmt numFmtId="185" formatCode="#,##0.0_ ;\-#,##0.0\ "/>
  </numFmts>
  <fonts count="4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9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u val="single"/>
      <sz val="11"/>
      <name val="Arial Cyr"/>
      <family val="0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/>
    </xf>
    <xf numFmtId="2" fontId="1" fillId="0" borderId="10" xfId="0" applyNumberFormat="1" applyFont="1" applyBorder="1" applyAlignment="1">
      <alignment/>
    </xf>
    <xf numFmtId="171" fontId="1" fillId="0" borderId="10" xfId="60" applyFont="1" applyBorder="1" applyAlignment="1">
      <alignment/>
    </xf>
    <xf numFmtId="171" fontId="0" fillId="0" borderId="10" xfId="6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indent="1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2" fontId="0" fillId="0" borderId="10" xfId="0" applyNumberFormat="1" applyFont="1" applyBorder="1" applyAlignment="1">
      <alignment/>
    </xf>
    <xf numFmtId="0" fontId="7" fillId="0" borderId="0" xfId="0" applyFont="1" applyAlignment="1">
      <alignment/>
    </xf>
    <xf numFmtId="0" fontId="0" fillId="0" borderId="11" xfId="0" applyFont="1" applyFill="1" applyBorder="1" applyAlignment="1">
      <alignment/>
    </xf>
    <xf numFmtId="2" fontId="0" fillId="0" borderId="0" xfId="0" applyNumberFormat="1" applyAlignment="1">
      <alignment/>
    </xf>
    <xf numFmtId="171" fontId="0" fillId="0" borderId="0" xfId="0" applyNumberFormat="1" applyAlignment="1">
      <alignment/>
    </xf>
    <xf numFmtId="2" fontId="6" fillId="0" borderId="0" xfId="0" applyNumberFormat="1" applyFont="1" applyAlignment="1">
      <alignment/>
    </xf>
    <xf numFmtId="0" fontId="0" fillId="0" borderId="10" xfId="0" applyBorder="1" applyAlignment="1">
      <alignment horizontal="left" indent="1"/>
    </xf>
    <xf numFmtId="0" fontId="0" fillId="0" borderId="10" xfId="0" applyBorder="1" applyAlignment="1">
      <alignment/>
    </xf>
    <xf numFmtId="0" fontId="8" fillId="0" borderId="10" xfId="0" applyFont="1" applyBorder="1" applyAlignment="1">
      <alignment/>
    </xf>
    <xf numFmtId="171" fontId="8" fillId="0" borderId="10" xfId="60" applyFont="1" applyBorder="1" applyAlignment="1">
      <alignment/>
    </xf>
    <xf numFmtId="0" fontId="8" fillId="0" borderId="0" xfId="0" applyFont="1" applyAlignment="1">
      <alignment/>
    </xf>
    <xf numFmtId="0" fontId="3" fillId="0" borderId="10" xfId="0" applyFont="1" applyBorder="1" applyAlignment="1">
      <alignment horizontal="left" indent="1"/>
    </xf>
    <xf numFmtId="0" fontId="1" fillId="0" borderId="0" xfId="0" applyFont="1" applyAlignment="1">
      <alignment/>
    </xf>
    <xf numFmtId="0" fontId="8" fillId="0" borderId="10" xfId="0" applyFont="1" applyBorder="1" applyAlignment="1">
      <alignment horizontal="left" indent="1"/>
    </xf>
    <xf numFmtId="0" fontId="1" fillId="0" borderId="10" xfId="0" applyFont="1" applyBorder="1" applyAlignment="1">
      <alignment horizontal="left" indent="1"/>
    </xf>
    <xf numFmtId="0" fontId="0" fillId="0" borderId="10" xfId="0" applyBorder="1" applyAlignment="1">
      <alignment/>
    </xf>
    <xf numFmtId="0" fontId="9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10" fillId="0" borderId="10" xfId="0" applyFont="1" applyBorder="1" applyAlignment="1">
      <alignment horizontal="left" indent="1"/>
    </xf>
    <xf numFmtId="0" fontId="6" fillId="0" borderId="10" xfId="0" applyFont="1" applyBorder="1" applyAlignment="1">
      <alignment/>
    </xf>
    <xf numFmtId="2" fontId="9" fillId="0" borderId="10" xfId="0" applyNumberFormat="1" applyFont="1" applyBorder="1" applyAlignment="1">
      <alignment/>
    </xf>
    <xf numFmtId="171" fontId="9" fillId="0" borderId="10" xfId="60" applyFont="1" applyBorder="1" applyAlignment="1">
      <alignment/>
    </xf>
    <xf numFmtId="0" fontId="11" fillId="0" borderId="10" xfId="0" applyFont="1" applyBorder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2" fontId="8" fillId="0" borderId="0" xfId="0" applyNumberFormat="1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"/>
  <sheetViews>
    <sheetView tabSelected="1" zoomScale="80" zoomScaleNormal="80" zoomScalePageLayoutView="0" workbookViewId="0" topLeftCell="A1">
      <pane xSplit="1" topLeftCell="B1" activePane="topRight" state="frozen"/>
      <selection pane="topLeft" activeCell="A1" sqref="A1"/>
      <selection pane="topRight" activeCell="A3" sqref="A3:IV3"/>
    </sheetView>
  </sheetViews>
  <sheetFormatPr defaultColWidth="9.00390625" defaultRowHeight="12.75"/>
  <cols>
    <col min="1" max="1" width="15.75390625" style="0" customWidth="1"/>
    <col min="2" max="2" width="14.375" style="0" customWidth="1"/>
    <col min="3" max="3" width="13.875" style="0" customWidth="1"/>
    <col min="4" max="4" width="12.75390625" style="0" customWidth="1"/>
    <col min="5" max="5" width="16.875" style="35" customWidth="1"/>
    <col min="6" max="6" width="13.125" style="0" customWidth="1"/>
    <col min="7" max="7" width="13.25390625" style="0" customWidth="1"/>
    <col min="8" max="8" width="12.00390625" style="0" customWidth="1"/>
    <col min="9" max="9" width="11.00390625" style="0" customWidth="1"/>
    <col min="10" max="10" width="8.125" style="0" customWidth="1"/>
    <col min="11" max="11" width="3.125" style="0" customWidth="1"/>
    <col min="12" max="12" width="3.00390625" style="0" customWidth="1"/>
    <col min="13" max="13" width="2.625" style="0" customWidth="1"/>
    <col min="14" max="14" width="11.00390625" style="0" customWidth="1"/>
    <col min="15" max="15" width="13.625" style="0" customWidth="1"/>
    <col min="16" max="16" width="10.00390625" style="0" customWidth="1"/>
    <col min="17" max="17" width="11.625" style="0" customWidth="1"/>
    <col min="18" max="18" width="13.25390625" style="0" customWidth="1"/>
    <col min="19" max="19" width="12.625" style="0" customWidth="1"/>
    <col min="20" max="20" width="11.375" style="0" customWidth="1"/>
    <col min="21" max="21" width="7.75390625" style="0" customWidth="1"/>
    <col min="22" max="22" width="3.375" style="0" customWidth="1"/>
    <col min="23" max="23" width="2.875" style="0" customWidth="1"/>
    <col min="24" max="24" width="14.75390625" style="0" customWidth="1"/>
  </cols>
  <sheetData>
    <row r="1" spans="1:26" ht="15">
      <c r="A1" s="31" t="s">
        <v>1</v>
      </c>
      <c r="B1" s="27">
        <v>138332.99</v>
      </c>
      <c r="C1" s="27">
        <v>32554.73</v>
      </c>
      <c r="D1" s="32">
        <f>B1+C1</f>
        <v>170887.72</v>
      </c>
      <c r="E1" s="34">
        <v>37868.36</v>
      </c>
      <c r="F1" s="32">
        <f>G1+H1+I1+N1+O1+U1</f>
        <v>41463.13</v>
      </c>
      <c r="G1" s="27"/>
      <c r="H1" s="27">
        <v>389.34</v>
      </c>
      <c r="I1" s="27">
        <v>2136.29</v>
      </c>
      <c r="J1" s="27"/>
      <c r="K1" s="27"/>
      <c r="L1" s="27"/>
      <c r="M1" s="27"/>
      <c r="N1" s="27"/>
      <c r="O1" s="32">
        <f>P1+Q1+R1+S1+T1</f>
        <v>38937.5</v>
      </c>
      <c r="P1" s="27"/>
      <c r="Q1" s="27"/>
      <c r="R1" s="27"/>
      <c r="S1" s="27"/>
      <c r="T1" s="27">
        <v>38937.5</v>
      </c>
      <c r="U1" s="27"/>
      <c r="V1" s="27"/>
      <c r="W1" s="27"/>
      <c r="X1" s="32">
        <f>D1+E1+F1</f>
        <v>250219.21000000002</v>
      </c>
      <c r="Y1" s="9"/>
      <c r="Z1" s="9"/>
    </row>
    <row r="2" spans="1:24" ht="15">
      <c r="A2" s="31" t="s">
        <v>0</v>
      </c>
      <c r="B2" s="32">
        <f>SUM(B1:B1)</f>
        <v>138332.99</v>
      </c>
      <c r="C2" s="32">
        <f>SUM(C1:C1)</f>
        <v>32554.73</v>
      </c>
      <c r="D2" s="32">
        <f>SUM(D1:D1)</f>
        <v>170887.72</v>
      </c>
      <c r="E2" s="34">
        <f>SUM(E1:E1)</f>
        <v>37868.36</v>
      </c>
      <c r="F2" s="32">
        <f>G2+H2+I2+N2+O2+U2</f>
        <v>41463.13</v>
      </c>
      <c r="G2" s="27">
        <f>SUM(G1:G1)</f>
        <v>0</v>
      </c>
      <c r="H2" s="27">
        <f>SUM(H1:H1)</f>
        <v>389.34</v>
      </c>
      <c r="I2" s="27">
        <f>SUM(I1:I1)</f>
        <v>2136.29</v>
      </c>
      <c r="J2" s="27"/>
      <c r="K2" s="27"/>
      <c r="L2" s="27"/>
      <c r="M2" s="27"/>
      <c r="N2" s="27">
        <f>SUM(N1:N1)</f>
        <v>0</v>
      </c>
      <c r="O2" s="32">
        <f>P2+Q2+R2+S2+T2</f>
        <v>38937.5</v>
      </c>
      <c r="P2" s="27">
        <f>SUM(P1:P1)</f>
        <v>0</v>
      </c>
      <c r="Q2" s="27">
        <f>SUM(Q1:Q1)</f>
        <v>0</v>
      </c>
      <c r="R2" s="32">
        <f>SUM(R1:R1)</f>
        <v>0</v>
      </c>
      <c r="S2" s="32">
        <f>SUM(S1:S1)</f>
        <v>0</v>
      </c>
      <c r="T2" s="32">
        <f>SUM(T1:T1)</f>
        <v>38937.5</v>
      </c>
      <c r="U2" s="27"/>
      <c r="V2" s="27"/>
      <c r="W2" s="27"/>
      <c r="X2" s="32">
        <f>D2+E2+F2</f>
        <v>250219.21000000002</v>
      </c>
    </row>
    <row r="3" spans="1:24" ht="14.25">
      <c r="A3" s="17" t="s">
        <v>6</v>
      </c>
      <c r="B3" s="33">
        <v>2111</v>
      </c>
      <c r="C3" s="27">
        <v>2111</v>
      </c>
      <c r="D3" s="27">
        <v>2110</v>
      </c>
      <c r="E3" s="34">
        <v>2120</v>
      </c>
      <c r="F3" s="27">
        <v>2200</v>
      </c>
      <c r="G3" s="27">
        <v>2210</v>
      </c>
      <c r="H3" s="27">
        <v>2230</v>
      </c>
      <c r="I3" s="27">
        <v>2240</v>
      </c>
      <c r="J3" s="27">
        <v>2800</v>
      </c>
      <c r="K3" s="27"/>
      <c r="L3" s="27"/>
      <c r="M3" s="27"/>
      <c r="N3" s="27">
        <v>2250</v>
      </c>
      <c r="O3" s="27">
        <v>2270</v>
      </c>
      <c r="P3" s="27">
        <v>2271</v>
      </c>
      <c r="Q3" s="27">
        <v>2272</v>
      </c>
      <c r="R3" s="27">
        <v>2273</v>
      </c>
      <c r="S3" s="27">
        <v>2274</v>
      </c>
      <c r="T3" s="27">
        <v>2275</v>
      </c>
      <c r="U3" s="27">
        <v>2282</v>
      </c>
      <c r="V3" s="27"/>
      <c r="W3" s="27"/>
      <c r="X3" s="32"/>
    </row>
    <row r="4" spans="2:24" ht="12.75">
      <c r="B4" s="14"/>
      <c r="C4" s="14"/>
      <c r="D4" s="14"/>
      <c r="G4" s="14"/>
      <c r="S4" s="14"/>
      <c r="X4" s="14"/>
    </row>
  </sheetData>
  <sheetProtection/>
  <printOptions/>
  <pageMargins left="0.75" right="0.75" top="1" bottom="1" header="0.5" footer="0.5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Y5"/>
  <sheetViews>
    <sheetView zoomScalePageLayoutView="0" workbookViewId="0" topLeftCell="A1">
      <pane xSplit="1" topLeftCell="F1" activePane="topRight" state="frozen"/>
      <selection pane="topLeft" activeCell="A1" sqref="A1"/>
      <selection pane="topRight" activeCell="A2" sqref="A2:IV17"/>
    </sheetView>
  </sheetViews>
  <sheetFormatPr defaultColWidth="7.75390625" defaultRowHeight="12.75"/>
  <cols>
    <col min="1" max="1" width="15.375" style="0" customWidth="1"/>
    <col min="2" max="2" width="11.25390625" style="0" customWidth="1"/>
    <col min="3" max="3" width="8.75390625" style="0" customWidth="1"/>
    <col min="4" max="4" width="10.875" style="0" customWidth="1"/>
    <col min="5" max="5" width="10.25390625" style="0" customWidth="1"/>
    <col min="6" max="6" width="9.25390625" style="0" customWidth="1"/>
    <col min="7" max="7" width="10.375" style="0" customWidth="1"/>
    <col min="8" max="8" width="10.25390625" style="0" customWidth="1"/>
    <col min="9" max="9" width="10.375" style="0" customWidth="1"/>
    <col min="10" max="10" width="7.75390625" style="0" customWidth="1"/>
    <col min="11" max="11" width="3.875" style="0" customWidth="1"/>
    <col min="12" max="13" width="4.00390625" style="0" customWidth="1"/>
    <col min="14" max="14" width="10.625" style="0" customWidth="1"/>
    <col min="15" max="15" width="11.75390625" style="0" customWidth="1"/>
    <col min="16" max="16" width="12.125" style="0" customWidth="1"/>
    <col min="17" max="17" width="9.875" style="0" customWidth="1"/>
    <col min="18" max="18" width="10.125" style="0" customWidth="1"/>
    <col min="19" max="19" width="10.375" style="0" customWidth="1"/>
    <col min="20" max="20" width="9.375" style="0" customWidth="1"/>
    <col min="21" max="21" width="6.375" style="0" customWidth="1"/>
    <col min="22" max="22" width="7.75390625" style="0" customWidth="1"/>
    <col min="23" max="23" width="4.125" style="0" customWidth="1"/>
    <col min="24" max="24" width="10.875" style="0" customWidth="1"/>
  </cols>
  <sheetData>
    <row r="1" spans="1:24" ht="12.75">
      <c r="A1" s="26" t="s">
        <v>1</v>
      </c>
      <c r="B1" s="2">
        <v>400542.29</v>
      </c>
      <c r="C1" s="2">
        <v>37156.58</v>
      </c>
      <c r="D1" s="2">
        <f>SUM(B1:C1)</f>
        <v>437698.87</v>
      </c>
      <c r="E1" s="2">
        <v>93836.86</v>
      </c>
      <c r="F1" s="3">
        <f>G1+H1+I1+N1+O1+U1</f>
        <v>49563.09</v>
      </c>
      <c r="G1" s="2">
        <v>10777.5</v>
      </c>
      <c r="H1" s="2">
        <v>4391.95</v>
      </c>
      <c r="I1" s="2">
        <v>1906</v>
      </c>
      <c r="J1" s="2"/>
      <c r="K1" s="2"/>
      <c r="L1" s="2"/>
      <c r="M1" s="2"/>
      <c r="N1" s="2"/>
      <c r="O1" s="3">
        <f>P1+Q1+R1+S1+T1</f>
        <v>32487.64</v>
      </c>
      <c r="P1" s="2"/>
      <c r="Q1" s="2"/>
      <c r="R1" s="2">
        <v>1650.14</v>
      </c>
      <c r="S1" s="2"/>
      <c r="T1" s="2">
        <v>30837.5</v>
      </c>
      <c r="U1" s="2"/>
      <c r="V1" s="2"/>
      <c r="W1" s="2"/>
      <c r="X1" s="3">
        <f>D1+E1+F1+U1+V1</f>
        <v>581098.82</v>
      </c>
    </row>
    <row r="2" spans="1:24" ht="12.75">
      <c r="A2" s="1" t="s">
        <v>0</v>
      </c>
      <c r="B2" s="3">
        <f aca="true" t="shared" si="0" ref="B2:V2">SUM(B1:B1)</f>
        <v>400542.29</v>
      </c>
      <c r="C2" s="3">
        <f t="shared" si="0"/>
        <v>37156.58</v>
      </c>
      <c r="D2" s="3">
        <f t="shared" si="0"/>
        <v>437698.87</v>
      </c>
      <c r="E2" s="3">
        <f t="shared" si="0"/>
        <v>93836.86</v>
      </c>
      <c r="F2" s="3">
        <f t="shared" si="0"/>
        <v>49563.09</v>
      </c>
      <c r="G2" s="3">
        <f t="shared" si="0"/>
        <v>10777.5</v>
      </c>
      <c r="H2" s="3">
        <f t="shared" si="0"/>
        <v>4391.95</v>
      </c>
      <c r="I2" s="3">
        <f t="shared" si="0"/>
        <v>1906</v>
      </c>
      <c r="J2" s="3">
        <f t="shared" si="0"/>
        <v>0</v>
      </c>
      <c r="K2" s="3">
        <f t="shared" si="0"/>
        <v>0</v>
      </c>
      <c r="L2" s="3">
        <f t="shared" si="0"/>
        <v>0</v>
      </c>
      <c r="M2" s="3">
        <f t="shared" si="0"/>
        <v>0</v>
      </c>
      <c r="N2" s="3">
        <f t="shared" si="0"/>
        <v>0</v>
      </c>
      <c r="O2" s="3">
        <f t="shared" si="0"/>
        <v>32487.64</v>
      </c>
      <c r="P2" s="3">
        <f t="shared" si="0"/>
        <v>0</v>
      </c>
      <c r="Q2" s="3">
        <f t="shared" si="0"/>
        <v>0</v>
      </c>
      <c r="R2" s="3">
        <f t="shared" si="0"/>
        <v>1650.14</v>
      </c>
      <c r="S2" s="3">
        <f t="shared" si="0"/>
        <v>0</v>
      </c>
      <c r="T2" s="3">
        <f t="shared" si="0"/>
        <v>30837.5</v>
      </c>
      <c r="U2" s="3">
        <f t="shared" si="0"/>
        <v>0</v>
      </c>
      <c r="V2" s="3">
        <f t="shared" si="0"/>
        <v>0</v>
      </c>
      <c r="W2" s="2"/>
      <c r="X2" s="3">
        <f>D2+E2+F2+U2+V2</f>
        <v>581098.82</v>
      </c>
    </row>
    <row r="3" spans="1:25" ht="12.75">
      <c r="A3" s="1" t="s">
        <v>2</v>
      </c>
      <c r="B3" s="3" t="e">
        <f>SUM(B2,#REF!)</f>
        <v>#REF!</v>
      </c>
      <c r="C3" s="3" t="e">
        <f>SUM(C2,#REF!)</f>
        <v>#REF!</v>
      </c>
      <c r="D3" s="3" t="e">
        <f>SUM(D2,#REF!)</f>
        <v>#REF!</v>
      </c>
      <c r="E3" s="3" t="e">
        <f>SUM(E2,#REF!)</f>
        <v>#REF!</v>
      </c>
      <c r="F3" s="3" t="e">
        <f>SUM(F2,#REF!)</f>
        <v>#REF!</v>
      </c>
      <c r="G3" s="3" t="e">
        <f>SUM(G2,#REF!)</f>
        <v>#REF!</v>
      </c>
      <c r="H3" s="3" t="e">
        <f>SUM(H2,#REF!)</f>
        <v>#REF!</v>
      </c>
      <c r="I3" s="3" t="e">
        <f>SUM(I2,#REF!)</f>
        <v>#REF!</v>
      </c>
      <c r="J3" s="3" t="e">
        <f>SUM(J2,#REF!)</f>
        <v>#REF!</v>
      </c>
      <c r="K3" s="3" t="e">
        <f>SUM(K2,#REF!)</f>
        <v>#REF!</v>
      </c>
      <c r="L3" s="3" t="e">
        <f>SUM(L2,#REF!)</f>
        <v>#REF!</v>
      </c>
      <c r="M3" s="3" t="e">
        <f>SUM(M2,#REF!)</f>
        <v>#REF!</v>
      </c>
      <c r="N3" s="3" t="e">
        <f>SUM(N2,#REF!)</f>
        <v>#REF!</v>
      </c>
      <c r="O3" s="3" t="e">
        <f>SUM(O2,#REF!)</f>
        <v>#REF!</v>
      </c>
      <c r="P3" s="3" t="e">
        <f>SUM(P2,#REF!)</f>
        <v>#REF!</v>
      </c>
      <c r="Q3" s="3" t="e">
        <f>SUM(Q2,#REF!)</f>
        <v>#REF!</v>
      </c>
      <c r="R3" s="3" t="e">
        <f>SUM(R2,#REF!)</f>
        <v>#REF!</v>
      </c>
      <c r="S3" s="3" t="e">
        <f>SUM(S2,#REF!)</f>
        <v>#REF!</v>
      </c>
      <c r="T3" s="3" t="e">
        <f>SUM(T2,#REF!)</f>
        <v>#REF!</v>
      </c>
      <c r="U3" s="3" t="e">
        <f>SUM(U2,#REF!)</f>
        <v>#REF!</v>
      </c>
      <c r="V3" s="3" t="e">
        <f>SUM(V2,#REF!)</f>
        <v>#REF!</v>
      </c>
      <c r="W3" s="3" t="e">
        <f>SUM(W2,#REF!)</f>
        <v>#REF!</v>
      </c>
      <c r="X3" s="3" t="e">
        <f>SUM(X2,#REF!)</f>
        <v>#REF!</v>
      </c>
      <c r="Y3" s="3"/>
    </row>
    <row r="4" spans="1:24" ht="31.5" customHeight="1">
      <c r="A4" s="18" t="s">
        <v>15</v>
      </c>
      <c r="B4" s="5">
        <v>2111</v>
      </c>
      <c r="C4" s="1">
        <v>2111</v>
      </c>
      <c r="D4" s="1">
        <v>2110</v>
      </c>
      <c r="E4" s="1">
        <v>2120</v>
      </c>
      <c r="F4" s="1">
        <v>2200</v>
      </c>
      <c r="G4" s="1">
        <v>2210</v>
      </c>
      <c r="H4" s="1">
        <v>2230</v>
      </c>
      <c r="I4" s="1">
        <v>2240</v>
      </c>
      <c r="J4" s="1">
        <v>2800</v>
      </c>
      <c r="K4" s="1"/>
      <c r="L4" s="1"/>
      <c r="M4" s="1"/>
      <c r="N4" s="1">
        <v>2250</v>
      </c>
      <c r="O4" s="1">
        <v>2270</v>
      </c>
      <c r="P4" s="1">
        <v>2271</v>
      </c>
      <c r="Q4" s="1">
        <v>2272</v>
      </c>
      <c r="R4" s="1">
        <v>2273</v>
      </c>
      <c r="S4" s="1">
        <v>2274</v>
      </c>
      <c r="T4" s="1">
        <v>2275</v>
      </c>
      <c r="U4" s="1">
        <v>2282</v>
      </c>
      <c r="V4" s="1">
        <v>2730</v>
      </c>
      <c r="W4" s="1"/>
      <c r="X4" s="11"/>
    </row>
    <row r="5" spans="7:9" ht="12.75">
      <c r="G5" s="15"/>
      <c r="H5" s="15"/>
      <c r="I5" s="14"/>
    </row>
  </sheetData>
  <sheetProtection/>
  <printOptions/>
  <pageMargins left="0.75" right="0.75" top="1" bottom="1" header="0.5" footer="0.5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X7"/>
  <sheetViews>
    <sheetView zoomScalePageLayoutView="0" workbookViewId="0" topLeftCell="A1">
      <selection activeCell="A2" sqref="A2:IV17"/>
    </sheetView>
  </sheetViews>
  <sheetFormatPr defaultColWidth="9.00390625" defaultRowHeight="12.75"/>
  <cols>
    <col min="1" max="1" width="18.125" style="0" customWidth="1"/>
    <col min="2" max="2" width="11.125" style="0" customWidth="1"/>
    <col min="3" max="3" width="9.75390625" style="0" customWidth="1"/>
    <col min="4" max="4" width="10.125" style="0" customWidth="1"/>
    <col min="5" max="5" width="10.375" style="0" customWidth="1"/>
    <col min="6" max="6" width="9.75390625" style="0" customWidth="1"/>
    <col min="7" max="7" width="10.00390625" style="0" customWidth="1"/>
    <col min="8" max="8" width="9.375" style="0" customWidth="1"/>
    <col min="9" max="9" width="8.375" style="0" customWidth="1"/>
    <col min="10" max="10" width="5.875" style="0" customWidth="1"/>
    <col min="11" max="11" width="2.00390625" style="0" customWidth="1"/>
    <col min="12" max="12" width="2.25390625" style="0" customWidth="1"/>
    <col min="13" max="13" width="2.125" style="0" customWidth="1"/>
    <col min="14" max="14" width="8.00390625" style="0" customWidth="1"/>
    <col min="15" max="15" width="9.75390625" style="0" customWidth="1"/>
    <col min="16" max="16" width="10.125" style="0" customWidth="1"/>
    <col min="17" max="17" width="7.625" style="0" customWidth="1"/>
    <col min="18" max="18" width="8.375" style="0" customWidth="1"/>
    <col min="19" max="19" width="9.75390625" style="0" customWidth="1"/>
    <col min="20" max="20" width="7.875" style="0" customWidth="1"/>
    <col min="21" max="21" width="5.00390625" style="0" customWidth="1"/>
    <col min="22" max="22" width="10.25390625" style="0" customWidth="1"/>
    <col min="23" max="23" width="2.25390625" style="0" customWidth="1"/>
    <col min="24" max="24" width="11.125" style="0" customWidth="1"/>
  </cols>
  <sheetData>
    <row r="1" spans="1:24" ht="12.75">
      <c r="A1" s="26" t="s">
        <v>1</v>
      </c>
      <c r="B1" s="2">
        <f>SUM('за 5міс.19 р.'!B1+'червень 19 р.'!B1)</f>
        <v>1086936.49</v>
      </c>
      <c r="C1" s="2">
        <f>SUM('за 5міс.19 р.'!C1+'червень 19 р.'!C1)</f>
        <v>198288.18</v>
      </c>
      <c r="D1" s="2">
        <f>SUM('за 5міс.19 р.'!D1+'червень 19 р.'!D1)</f>
        <v>1285224.67</v>
      </c>
      <c r="E1" s="2">
        <f>SUM('за 5міс.19 р.'!E1+'червень 19 р.'!E1)</f>
        <v>280306.19</v>
      </c>
      <c r="F1" s="2">
        <f>SUM('за 5міс.19 р.'!F1+'червень 19 р.'!F1)</f>
        <v>294177.20999999996</v>
      </c>
      <c r="G1" s="2">
        <f>SUM('за 5міс.19 р.'!G1+'червень 19 р.'!G1)</f>
        <v>61808.34</v>
      </c>
      <c r="H1" s="2">
        <f>SUM('за 5міс.19 р.'!H1+'червень 19 р.'!H1)</f>
        <v>26508.370000000003</v>
      </c>
      <c r="I1" s="2">
        <f>SUM('за 5міс.19 р.'!I1+'червень 19 р.'!I1)</f>
        <v>10759.41</v>
      </c>
      <c r="J1" s="2">
        <f>SUM('за 5міс.19 р.'!J1+'червень 19 р.'!J1)</f>
        <v>0</v>
      </c>
      <c r="K1" s="2">
        <f>SUM('за 5міс.19 р.'!K1+'червень 19 р.'!K1)</f>
        <v>0</v>
      </c>
      <c r="L1" s="2">
        <f>SUM('за 5міс.19 р.'!L1+'червень 19 р.'!L1)</f>
        <v>0</v>
      </c>
      <c r="M1" s="2">
        <f>SUM('за 5міс.19 р.'!M1+'червень 19 р.'!M1)</f>
        <v>0</v>
      </c>
      <c r="N1" s="2">
        <f>SUM('за 5міс.19 р.'!N1+'червень 19 р.'!N1)</f>
        <v>1706.3899999999999</v>
      </c>
      <c r="O1" s="2">
        <f>SUM('за 5міс.19 р.'!O1+'червень 19 р.'!O1)</f>
        <v>193394.7</v>
      </c>
      <c r="P1" s="2">
        <f>SUM('за 5міс.19 р.'!P1+'червень 19 р.'!P1)</f>
        <v>0</v>
      </c>
      <c r="Q1" s="2">
        <f>SUM('за 5міс.19 р.'!Q1+'червень 19 р.'!Q1)</f>
        <v>0</v>
      </c>
      <c r="R1" s="2">
        <f>SUM('за 5міс.19 р.'!R1+'червень 19 р.'!R1)</f>
        <v>21832.510000000002</v>
      </c>
      <c r="S1" s="2">
        <f>SUM('за 5міс.19 р.'!S1+'червень 19 р.'!S1)</f>
        <v>2245.94</v>
      </c>
      <c r="T1" s="2">
        <f>SUM('за 5міс.19 р.'!T1+'червень 19 р.'!T1)</f>
        <v>169316.25</v>
      </c>
      <c r="U1" s="2">
        <f>SUM('за 5міс.19 р.'!U1+'червень 19 р.'!U1)</f>
        <v>0</v>
      </c>
      <c r="V1" s="2">
        <f>SUM('за 5міс.19 р.'!V1+'червень 19 р.'!V1)</f>
        <v>0</v>
      </c>
      <c r="W1" s="2">
        <f>SUM('за 5міс.19 р.'!W1+'червень 19 р.'!W1)</f>
        <v>0</v>
      </c>
      <c r="X1" s="2">
        <f>SUM('за 5міс.19 р.'!X1+'червень 19 р.'!X1)</f>
        <v>1859708.0699999998</v>
      </c>
    </row>
    <row r="2" spans="1:24" ht="12.75">
      <c r="A2" s="6" t="s">
        <v>0</v>
      </c>
      <c r="B2" s="2">
        <f>SUM('за 5міс.19 р.'!B2+'червень 19 р.'!B2)</f>
        <v>1086936.49</v>
      </c>
      <c r="C2" s="2">
        <f>SUM('за 5міс.19 р.'!C2+'червень 19 р.'!C2)</f>
        <v>198288.18</v>
      </c>
      <c r="D2" s="2">
        <f>SUM('за 5міс.19 р.'!D2+'червень 19 р.'!D2)</f>
        <v>1285224.67</v>
      </c>
      <c r="E2" s="2">
        <f>SUM('за 5міс.19 р.'!E2+'червень 19 р.'!E2)</f>
        <v>280306.19</v>
      </c>
      <c r="F2" s="2">
        <f>SUM('за 5міс.19 р.'!F2+'червень 19 р.'!F2)</f>
        <v>294177.20999999996</v>
      </c>
      <c r="G2" s="2">
        <f>SUM('за 5міс.19 р.'!G2+'червень 19 р.'!G2)</f>
        <v>61808.34</v>
      </c>
      <c r="H2" s="2">
        <f>SUM('за 5міс.19 р.'!H2+'червень 19 р.'!H2)</f>
        <v>26508.370000000003</v>
      </c>
      <c r="I2" s="2">
        <f>SUM('за 5міс.19 р.'!I2+'червень 19 р.'!I2)</f>
        <v>10759.41</v>
      </c>
      <c r="J2" s="2">
        <f>SUM('за 5міс.19 р.'!J2+'червень 19 р.'!J2)</f>
        <v>0</v>
      </c>
      <c r="K2" s="2">
        <f>SUM('за 5міс.19 р.'!K2+'червень 19 р.'!K2)</f>
        <v>0</v>
      </c>
      <c r="L2" s="2">
        <f>SUM('за 5міс.19 р.'!L2+'червень 19 р.'!L2)</f>
        <v>0</v>
      </c>
      <c r="M2" s="2">
        <f>SUM('за 5міс.19 р.'!M2+'червень 19 р.'!M2)</f>
        <v>0</v>
      </c>
      <c r="N2" s="2">
        <f>SUM('за 5міс.19 р.'!N2+'червень 19 р.'!N2)</f>
        <v>1706.3899999999999</v>
      </c>
      <c r="O2" s="2">
        <f>SUM('за 5міс.19 р.'!O2+'червень 19 р.'!O2)</f>
        <v>193394.7</v>
      </c>
      <c r="P2" s="2">
        <f>SUM('за 5міс.19 р.'!P2+'червень 19 р.'!P2)</f>
        <v>0</v>
      </c>
      <c r="Q2" s="2">
        <f>SUM('за 5міс.19 р.'!Q2+'червень 19 р.'!Q2)</f>
        <v>0</v>
      </c>
      <c r="R2" s="2">
        <f>SUM('за 5міс.19 р.'!R2+'червень 19 р.'!R2)</f>
        <v>21832.510000000002</v>
      </c>
      <c r="S2" s="2">
        <f>SUM('за 5міс.19 р.'!S2+'червень 19 р.'!S2)</f>
        <v>2245.94</v>
      </c>
      <c r="T2" s="2">
        <f>SUM('за 5міс.19 р.'!T2+'червень 19 р.'!T2)</f>
        <v>169316.25</v>
      </c>
      <c r="U2" s="2">
        <f>SUM('за 5міс.19 р.'!U2+'червень 19 р.'!U2)</f>
        <v>0</v>
      </c>
      <c r="V2" s="2">
        <f>SUM('за 5міс.19 р.'!V2+'червень 19 р.'!V2)</f>
        <v>0</v>
      </c>
      <c r="W2" s="2">
        <f>SUM('за 5міс.19 р.'!W2+'червень 19 р.'!W2)</f>
        <v>0</v>
      </c>
      <c r="X2" s="2">
        <f>SUM('за 5міс.19 р.'!X2+'червень 19 р.'!X2)</f>
        <v>1859708.0699999998</v>
      </c>
    </row>
    <row r="3" spans="1:24" ht="12.75">
      <c r="A3" s="6" t="s">
        <v>2</v>
      </c>
      <c r="B3" s="2" t="e">
        <f>SUM('за 5міс.19 р.'!B3+'червень 19 р.'!B3)</f>
        <v>#REF!</v>
      </c>
      <c r="C3" s="2" t="e">
        <f>SUM('за 5міс.19 р.'!C3+'червень 19 р.'!C3)</f>
        <v>#REF!</v>
      </c>
      <c r="D3" s="2" t="e">
        <f>SUM('за 5міс.19 р.'!D3+'червень 19 р.'!D3)</f>
        <v>#REF!</v>
      </c>
      <c r="E3" s="2" t="e">
        <f>SUM('за 5міс.19 р.'!E3+'червень 19 р.'!E3)</f>
        <v>#REF!</v>
      </c>
      <c r="F3" s="2" t="e">
        <f>SUM('за 5міс.19 р.'!F3+'червень 19 р.'!F3)</f>
        <v>#REF!</v>
      </c>
      <c r="G3" s="2" t="e">
        <f>SUM('за 5міс.19 р.'!G3+'червень 19 р.'!G3)</f>
        <v>#REF!</v>
      </c>
      <c r="H3" s="2" t="e">
        <f>SUM('за 5міс.19 р.'!H3+'червень 19 р.'!H3)</f>
        <v>#REF!</v>
      </c>
      <c r="I3" s="2" t="e">
        <f>SUM('за 5міс.19 р.'!I3+'червень 19 р.'!I3)</f>
        <v>#REF!</v>
      </c>
      <c r="J3" s="2" t="e">
        <f>SUM('за 5міс.19 р.'!J3+'червень 19 р.'!J3)</f>
        <v>#REF!</v>
      </c>
      <c r="K3" s="2" t="e">
        <f>SUM('за 5міс.19 р.'!K3+'червень 19 р.'!K3)</f>
        <v>#REF!</v>
      </c>
      <c r="L3" s="2" t="e">
        <f>SUM('за 5міс.19 р.'!L3+'червень 19 р.'!L3)</f>
        <v>#REF!</v>
      </c>
      <c r="M3" s="2" t="e">
        <f>SUM('за 5міс.19 р.'!M3+'червень 19 р.'!M3)</f>
        <v>#REF!</v>
      </c>
      <c r="N3" s="2" t="e">
        <f>SUM('за 5міс.19 р.'!N3+'червень 19 р.'!N3)</f>
        <v>#REF!</v>
      </c>
      <c r="O3" s="2" t="e">
        <f>SUM('за 5міс.19 р.'!O3+'червень 19 р.'!O3)</f>
        <v>#REF!</v>
      </c>
      <c r="P3" s="2" t="e">
        <f>SUM('за 5міс.19 р.'!P3+'червень 19 р.'!P3)</f>
        <v>#REF!</v>
      </c>
      <c r="Q3" s="2" t="e">
        <f>SUM('за 5міс.19 р.'!Q3+'червень 19 р.'!Q3)</f>
        <v>#REF!</v>
      </c>
      <c r="R3" s="2" t="e">
        <f>SUM('за 5міс.19 р.'!R3+'червень 19 р.'!R3)</f>
        <v>#REF!</v>
      </c>
      <c r="S3" s="2" t="e">
        <f>SUM('за 5міс.19 р.'!S3+'червень 19 р.'!S3)</f>
        <v>#REF!</v>
      </c>
      <c r="T3" s="2" t="e">
        <f>SUM('за 5міс.19 р.'!T3+'червень 19 р.'!T3)</f>
        <v>#REF!</v>
      </c>
      <c r="U3" s="2" t="e">
        <f>SUM('за 5міс.19 р.'!U3+'червень 19 р.'!U3)</f>
        <v>#REF!</v>
      </c>
      <c r="V3" s="2" t="e">
        <f>SUM('за 5міс.19 р.'!V3+'червень 19 р.'!V3)</f>
        <v>#REF!</v>
      </c>
      <c r="W3" s="2" t="e">
        <f>SUM('за 5міс.19 р.'!W3+'червень 19 р.'!W3)</f>
        <v>#REF!</v>
      </c>
      <c r="X3" s="2" t="e">
        <f>SUM('за 5міс.19 р.'!X3+'червень 19 р.'!X3)</f>
        <v>#REF!</v>
      </c>
    </row>
    <row r="4" spans="1:24" ht="12.75">
      <c r="A4" s="22" t="s">
        <v>16</v>
      </c>
      <c r="B4" s="4">
        <v>2111</v>
      </c>
      <c r="C4" s="2">
        <v>2111</v>
      </c>
      <c r="D4" s="2">
        <v>2110</v>
      </c>
      <c r="E4" s="2">
        <v>2120</v>
      </c>
      <c r="F4" s="2">
        <v>2200</v>
      </c>
      <c r="G4" s="2">
        <v>2210</v>
      </c>
      <c r="H4" s="2">
        <v>2230</v>
      </c>
      <c r="I4" s="2">
        <v>2240</v>
      </c>
      <c r="J4" s="2">
        <v>2800</v>
      </c>
      <c r="K4" s="2"/>
      <c r="L4" s="2"/>
      <c r="M4" s="2"/>
      <c r="N4" s="2">
        <v>2250</v>
      </c>
      <c r="O4" s="2">
        <v>2270</v>
      </c>
      <c r="P4" s="2">
        <v>2271</v>
      </c>
      <c r="Q4" s="2">
        <v>2272</v>
      </c>
      <c r="R4" s="2">
        <v>2273</v>
      </c>
      <c r="S4" s="2">
        <v>2274</v>
      </c>
      <c r="T4" s="2">
        <v>2275</v>
      </c>
      <c r="U4" s="2">
        <v>2282</v>
      </c>
      <c r="V4" s="2">
        <v>2730</v>
      </c>
      <c r="W4" s="2"/>
      <c r="X4" s="2"/>
    </row>
    <row r="5" spans="1:24" ht="12.75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</row>
    <row r="6" spans="1:24" ht="12.75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38"/>
    </row>
    <row r="7" ht="12.75">
      <c r="X7" s="14"/>
    </row>
  </sheetData>
  <sheetProtection/>
  <printOptions/>
  <pageMargins left="0.75" right="0.75" top="1" bottom="1" header="0.5" footer="0.5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X5"/>
  <sheetViews>
    <sheetView zoomScaleSheetLayoutView="75" workbookViewId="0" topLeftCell="A1">
      <selection activeCell="A2" sqref="A2:IV17"/>
    </sheetView>
  </sheetViews>
  <sheetFormatPr defaultColWidth="9.00390625" defaultRowHeight="12.75"/>
  <cols>
    <col min="1" max="1" width="14.25390625" style="9" customWidth="1"/>
    <col min="2" max="2" width="10.125" style="9" customWidth="1"/>
    <col min="3" max="3" width="9.25390625" style="9" customWidth="1"/>
    <col min="4" max="4" width="10.125" style="9" customWidth="1"/>
    <col min="5" max="5" width="11.00390625" style="9" customWidth="1"/>
    <col min="6" max="6" width="10.00390625" style="9" customWidth="1"/>
    <col min="7" max="7" width="8.75390625" style="9" customWidth="1"/>
    <col min="8" max="8" width="9.00390625" style="9" customWidth="1"/>
    <col min="9" max="9" width="9.125" style="9" customWidth="1"/>
    <col min="10" max="10" width="7.75390625" style="9" customWidth="1"/>
    <col min="11" max="11" width="1.37890625" style="9" customWidth="1"/>
    <col min="12" max="12" width="1.625" style="9" customWidth="1"/>
    <col min="13" max="13" width="1.875" style="9" customWidth="1"/>
    <col min="14" max="14" width="7.75390625" style="9" customWidth="1"/>
    <col min="15" max="15" width="9.875" style="9" customWidth="1"/>
    <col min="16" max="16" width="8.75390625" style="9" customWidth="1"/>
    <col min="17" max="18" width="7.75390625" style="9" customWidth="1"/>
    <col min="19" max="19" width="9.375" style="9" customWidth="1"/>
    <col min="20" max="21" width="7.75390625" style="9" customWidth="1"/>
    <col min="22" max="22" width="8.125" style="9" customWidth="1"/>
    <col min="23" max="23" width="2.00390625" style="9" customWidth="1"/>
    <col min="24" max="24" width="9.25390625" style="9" customWidth="1"/>
    <col min="25" max="16384" width="9.125" style="9" customWidth="1"/>
  </cols>
  <sheetData>
    <row r="1" spans="1:24" ht="15">
      <c r="A1" s="26" t="s">
        <v>1</v>
      </c>
      <c r="B1" s="2">
        <v>17498.61</v>
      </c>
      <c r="C1" s="2">
        <v>34801.66</v>
      </c>
      <c r="D1" s="2">
        <f>SUM(B1:C1)</f>
        <v>52300.270000000004</v>
      </c>
      <c r="E1" s="2">
        <v>11607.58</v>
      </c>
      <c r="F1" s="3">
        <f>G1+H1+I1+N1+O1+U1</f>
        <v>13649</v>
      </c>
      <c r="G1" s="2">
        <v>5543.16</v>
      </c>
      <c r="H1" s="2">
        <v>3830.58</v>
      </c>
      <c r="I1" s="2">
        <v>2822.26</v>
      </c>
      <c r="J1" s="2"/>
      <c r="K1" s="2"/>
      <c r="L1" s="2"/>
      <c r="M1" s="2"/>
      <c r="N1" s="2">
        <v>1113.8</v>
      </c>
      <c r="O1" s="3">
        <f>P1+Q1+R1+S1+T1</f>
        <v>339.2</v>
      </c>
      <c r="P1" s="2"/>
      <c r="Q1" s="2"/>
      <c r="R1" s="2">
        <v>339.2</v>
      </c>
      <c r="S1" s="2"/>
      <c r="T1" s="2"/>
      <c r="U1" s="2"/>
      <c r="V1" s="2"/>
      <c r="W1" s="2"/>
      <c r="X1" s="3">
        <f>D1+E1+F1+U1+V1</f>
        <v>77556.85</v>
      </c>
    </row>
    <row r="2" spans="1:24" ht="15">
      <c r="A2" s="29" t="s">
        <v>0</v>
      </c>
      <c r="B2" s="3">
        <f>SUM(B1:B1)</f>
        <v>17498.61</v>
      </c>
      <c r="C2" s="3">
        <f>SUM(C1:C1)</f>
        <v>34801.66</v>
      </c>
      <c r="D2" s="3">
        <f>SUM(D1:D1)</f>
        <v>52300.270000000004</v>
      </c>
      <c r="E2" s="2">
        <f>SUM(E1:E1)</f>
        <v>11607.58</v>
      </c>
      <c r="F2" s="3">
        <f>G2+H2+I2+N2+O2+U2</f>
        <v>13649</v>
      </c>
      <c r="G2" s="2">
        <f aca="true" t="shared" si="0" ref="G2:V2">SUM(G1:G1)</f>
        <v>5543.16</v>
      </c>
      <c r="H2" s="2">
        <f t="shared" si="0"/>
        <v>3830.58</v>
      </c>
      <c r="I2" s="2">
        <f t="shared" si="0"/>
        <v>2822.26</v>
      </c>
      <c r="J2" s="2">
        <f t="shared" si="0"/>
        <v>0</v>
      </c>
      <c r="K2" s="2">
        <f t="shared" si="0"/>
        <v>0</v>
      </c>
      <c r="L2" s="2">
        <f t="shared" si="0"/>
        <v>0</v>
      </c>
      <c r="M2" s="2">
        <f t="shared" si="0"/>
        <v>0</v>
      </c>
      <c r="N2" s="2">
        <f t="shared" si="0"/>
        <v>1113.8</v>
      </c>
      <c r="O2" s="2">
        <f t="shared" si="0"/>
        <v>339.2</v>
      </c>
      <c r="P2" s="2">
        <f t="shared" si="0"/>
        <v>0</v>
      </c>
      <c r="Q2" s="2">
        <f t="shared" si="0"/>
        <v>0</v>
      </c>
      <c r="R2" s="2">
        <f t="shared" si="0"/>
        <v>339.2</v>
      </c>
      <c r="S2" s="3">
        <f t="shared" si="0"/>
        <v>0</v>
      </c>
      <c r="T2" s="3">
        <f t="shared" si="0"/>
        <v>0</v>
      </c>
      <c r="U2" s="3">
        <f t="shared" si="0"/>
        <v>0</v>
      </c>
      <c r="V2" s="3">
        <f t="shared" si="0"/>
        <v>0</v>
      </c>
      <c r="W2" s="2"/>
      <c r="X2" s="3">
        <f>D2+E2+F2+U2+V2</f>
        <v>77556.85</v>
      </c>
    </row>
    <row r="3" spans="1:24" ht="15">
      <c r="A3" s="29" t="s">
        <v>2</v>
      </c>
      <c r="B3" s="3" t="e">
        <f>SUM(B2,#REF!)</f>
        <v>#REF!</v>
      </c>
      <c r="C3" s="3" t="e">
        <f>SUM(C2,#REF!)</f>
        <v>#REF!</v>
      </c>
      <c r="D3" s="3" t="e">
        <f>#REF!+D2</f>
        <v>#REF!</v>
      </c>
      <c r="E3" s="4" t="e">
        <f>#REF!+E2</f>
        <v>#REF!</v>
      </c>
      <c r="F3" s="3" t="e">
        <f>G3+H3+I3+N3+O3+U3</f>
        <v>#REF!</v>
      </c>
      <c r="G3" s="2" t="e">
        <f>#REF!+G2</f>
        <v>#REF!</v>
      </c>
      <c r="H3" s="2" t="e">
        <f>#REF!+H2</f>
        <v>#REF!</v>
      </c>
      <c r="I3" s="2" t="e">
        <f>#REF!+I2</f>
        <v>#REF!</v>
      </c>
      <c r="J3" s="2" t="e">
        <f>#REF!+J2</f>
        <v>#REF!</v>
      </c>
      <c r="K3" s="2" t="e">
        <f>#REF!+K2</f>
        <v>#REF!</v>
      </c>
      <c r="L3" s="2" t="e">
        <f>#REF!+L2</f>
        <v>#REF!</v>
      </c>
      <c r="M3" s="2" t="e">
        <f>#REF!+M2</f>
        <v>#REF!</v>
      </c>
      <c r="N3" s="2" t="e">
        <f>#REF!+N2</f>
        <v>#REF!</v>
      </c>
      <c r="O3" s="3" t="e">
        <f>P3+Q3+R3+S3+T3</f>
        <v>#REF!</v>
      </c>
      <c r="P3" s="2" t="e">
        <f>#REF!+P2</f>
        <v>#REF!</v>
      </c>
      <c r="Q3" s="2" t="e">
        <f>#REF!+Q2</f>
        <v>#REF!</v>
      </c>
      <c r="R3" s="2" t="e">
        <f>#REF!+R2</f>
        <v>#REF!</v>
      </c>
      <c r="S3" s="3" t="e">
        <f>#REF!+S2</f>
        <v>#REF!</v>
      </c>
      <c r="T3" s="3" t="e">
        <f>#REF!+T2</f>
        <v>#REF!</v>
      </c>
      <c r="U3" s="3" t="e">
        <f>#REF!+U2</f>
        <v>#REF!</v>
      </c>
      <c r="V3" s="3" t="e">
        <f>SUM(V2,#REF!)</f>
        <v>#REF!</v>
      </c>
      <c r="W3" s="2"/>
      <c r="X3" s="3" t="e">
        <f>D3+E3+F3+U3+V3</f>
        <v>#REF!</v>
      </c>
    </row>
    <row r="4" spans="1:24" ht="15">
      <c r="A4" s="25" t="s">
        <v>17</v>
      </c>
      <c r="B4" s="2">
        <v>2111</v>
      </c>
      <c r="C4" s="2">
        <v>2111</v>
      </c>
      <c r="D4" s="2">
        <v>2110</v>
      </c>
      <c r="E4" s="2">
        <v>2120</v>
      </c>
      <c r="F4" s="2">
        <v>2200</v>
      </c>
      <c r="G4" s="2">
        <v>2210</v>
      </c>
      <c r="H4" s="2">
        <v>2230</v>
      </c>
      <c r="I4" s="2">
        <v>2240</v>
      </c>
      <c r="J4" s="2">
        <v>2800</v>
      </c>
      <c r="K4" s="2"/>
      <c r="L4" s="2"/>
      <c r="M4" s="2"/>
      <c r="N4" s="2">
        <v>2250</v>
      </c>
      <c r="O4" s="2">
        <v>2270</v>
      </c>
      <c r="P4" s="2">
        <v>2271</v>
      </c>
      <c r="Q4" s="2">
        <v>2272</v>
      </c>
      <c r="R4" s="2">
        <v>2273</v>
      </c>
      <c r="S4" s="2">
        <v>2274</v>
      </c>
      <c r="T4" s="2">
        <v>2275</v>
      </c>
      <c r="U4" s="2">
        <v>2282</v>
      </c>
      <c r="V4" s="1">
        <v>2730</v>
      </c>
      <c r="W4" s="2"/>
      <c r="X4" s="3"/>
    </row>
    <row r="5" ht="15">
      <c r="I5" s="16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X7"/>
  <sheetViews>
    <sheetView zoomScalePageLayoutView="0" workbookViewId="0" topLeftCell="A1">
      <selection activeCell="A2" sqref="A2:IV17"/>
    </sheetView>
  </sheetViews>
  <sheetFormatPr defaultColWidth="9.00390625" defaultRowHeight="12.75"/>
  <cols>
    <col min="1" max="1" width="18.125" style="0" customWidth="1"/>
    <col min="2" max="2" width="10.625" style="0" customWidth="1"/>
    <col min="3" max="3" width="9.625" style="0" customWidth="1"/>
    <col min="4" max="4" width="10.75390625" style="0" customWidth="1"/>
    <col min="5" max="5" width="10.25390625" style="0" customWidth="1"/>
    <col min="6" max="6" width="10.375" style="0" customWidth="1"/>
    <col min="7" max="8" width="9.875" style="0" customWidth="1"/>
    <col min="9" max="9" width="8.25390625" style="0" customWidth="1"/>
    <col min="10" max="10" width="7.625" style="0" customWidth="1"/>
    <col min="11" max="11" width="3.375" style="0" customWidth="1"/>
    <col min="12" max="12" width="8.00390625" style="0" customWidth="1"/>
    <col min="13" max="13" width="2.375" style="0" customWidth="1"/>
    <col min="14" max="14" width="7.625" style="0" customWidth="1"/>
    <col min="15" max="15" width="9.75390625" style="0" customWidth="1"/>
    <col min="16" max="16" width="9.625" style="0" customWidth="1"/>
    <col min="17" max="17" width="8.125" style="0" customWidth="1"/>
    <col min="19" max="19" width="11.875" style="0" customWidth="1"/>
    <col min="20" max="20" width="8.875" style="0" customWidth="1"/>
    <col min="21" max="21" width="5.25390625" style="0" customWidth="1"/>
    <col min="22" max="22" width="8.375" style="0" customWidth="1"/>
    <col min="23" max="23" width="2.125" style="0" customWidth="1"/>
    <col min="24" max="24" width="16.00390625" style="0" customWidth="1"/>
  </cols>
  <sheetData>
    <row r="1" spans="1:24" ht="12.75">
      <c r="A1" s="26" t="s">
        <v>1</v>
      </c>
      <c r="B1" s="2">
        <f>SUM('за 6міс.19 р.'!B1+'липень 19 р.'!B1)</f>
        <v>1104435.1</v>
      </c>
      <c r="C1" s="2">
        <f>SUM('за 6міс.19 р.'!C1+'липень 19 р.'!C1)</f>
        <v>233089.84</v>
      </c>
      <c r="D1" s="2">
        <f>SUM('за 6міс.19 р.'!D1+'липень 19 р.'!D1)</f>
        <v>1337524.94</v>
      </c>
      <c r="E1" s="2">
        <f>SUM('за 6міс.19 р.'!E1+'липень 19 р.'!E1)</f>
        <v>291913.77</v>
      </c>
      <c r="F1" s="2">
        <f>SUM('за 6міс.19 р.'!F1+'липень 19 р.'!F1)</f>
        <v>307826.20999999996</v>
      </c>
      <c r="G1" s="2">
        <f>SUM('за 6міс.19 р.'!G1+'липень 19 р.'!G1)</f>
        <v>67351.5</v>
      </c>
      <c r="H1" s="2">
        <f>SUM('за 6міс.19 р.'!H1+'липень 19 р.'!H1)</f>
        <v>30338.950000000004</v>
      </c>
      <c r="I1" s="2">
        <f>SUM('за 6міс.19 р.'!I1+'липень 19 р.'!I1)</f>
        <v>13581.67</v>
      </c>
      <c r="J1" s="2">
        <f>SUM('за 6міс.19 р.'!J1+'липень 19 р.'!J1)</f>
        <v>0</v>
      </c>
      <c r="K1" s="2">
        <f>SUM('за 6міс.19 р.'!K1+'липень 19 р.'!K1)</f>
        <v>0</v>
      </c>
      <c r="L1" s="2">
        <f>SUM('за 6міс.19 р.'!L1+'липень 19 р.'!L1)</f>
        <v>0</v>
      </c>
      <c r="M1" s="2">
        <f>SUM('за 6міс.19 р.'!M1+'липень 19 р.'!M1)</f>
        <v>0</v>
      </c>
      <c r="N1" s="2">
        <f>SUM('за 6міс.19 р.'!N1+'липень 19 р.'!N1)</f>
        <v>2820.1899999999996</v>
      </c>
      <c r="O1" s="2">
        <f>SUM('за 6міс.19 р.'!O1+'липень 19 р.'!O1)</f>
        <v>193733.90000000002</v>
      </c>
      <c r="P1" s="2">
        <f>SUM('за 6міс.19 р.'!P1+'липень 19 р.'!P1)</f>
        <v>0</v>
      </c>
      <c r="Q1" s="2">
        <f>SUM('за 6міс.19 р.'!Q1+'липень 19 р.'!Q1)</f>
        <v>0</v>
      </c>
      <c r="R1" s="2">
        <f>SUM('за 6міс.19 р.'!R1+'липень 19 р.'!R1)</f>
        <v>22171.710000000003</v>
      </c>
      <c r="S1" s="2">
        <f>SUM('за 6міс.19 р.'!S1+'липень 19 р.'!S1)</f>
        <v>2245.94</v>
      </c>
      <c r="T1" s="2">
        <f>SUM('за 6міс.19 р.'!T1+'липень 19 р.'!T1)</f>
        <v>169316.25</v>
      </c>
      <c r="U1" s="2">
        <f>SUM('за 6міс.19 р.'!U1+'липень 19 р.'!U1)</f>
        <v>0</v>
      </c>
      <c r="V1" s="2">
        <f>SUM('за 6міс.19 р.'!V1+'липень 19 р.'!V1)</f>
        <v>0</v>
      </c>
      <c r="W1" s="2">
        <f>SUM('за 6міс.19 р.'!W1+'липень 19 р.'!W1)</f>
        <v>0</v>
      </c>
      <c r="X1" s="2">
        <f>SUM('за 6міс.19 р.'!X1+'липень 19 р.'!X1)</f>
        <v>1937264.92</v>
      </c>
    </row>
    <row r="2" spans="1:24" ht="12.75">
      <c r="A2" s="6" t="s">
        <v>0</v>
      </c>
      <c r="B2" s="2">
        <f>SUM('за 6міс.19 р.'!B2+'липень 19 р.'!B2)</f>
        <v>1104435.1</v>
      </c>
      <c r="C2" s="2">
        <f>SUM('за 6міс.19 р.'!C2+'липень 19 р.'!C2)</f>
        <v>233089.84</v>
      </c>
      <c r="D2" s="2">
        <f>SUM('за 6міс.19 р.'!D2+'липень 19 р.'!D2)</f>
        <v>1337524.94</v>
      </c>
      <c r="E2" s="2">
        <f>SUM('за 6міс.19 р.'!E2+'липень 19 р.'!E2)</f>
        <v>291913.77</v>
      </c>
      <c r="F2" s="2">
        <f>SUM('за 6міс.19 р.'!F2+'липень 19 р.'!F2)</f>
        <v>307826.20999999996</v>
      </c>
      <c r="G2" s="2">
        <f>SUM('за 6міс.19 р.'!G2+'липень 19 р.'!G2)</f>
        <v>67351.5</v>
      </c>
      <c r="H2" s="2">
        <f>SUM('за 6міс.19 р.'!H2+'липень 19 р.'!H2)</f>
        <v>30338.950000000004</v>
      </c>
      <c r="I2" s="2">
        <f>SUM('за 6міс.19 р.'!I2+'липень 19 р.'!I2)</f>
        <v>13581.67</v>
      </c>
      <c r="J2" s="2">
        <f>SUM('за 6міс.19 р.'!J2+'липень 19 р.'!J2)</f>
        <v>0</v>
      </c>
      <c r="K2" s="2">
        <f>SUM('за 6міс.19 р.'!K2+'липень 19 р.'!K2)</f>
        <v>0</v>
      </c>
      <c r="L2" s="2">
        <f>SUM('за 6міс.19 р.'!L2+'липень 19 р.'!L2)</f>
        <v>0</v>
      </c>
      <c r="M2" s="2">
        <f>SUM('за 6міс.19 р.'!M2+'липень 19 р.'!M2)</f>
        <v>0</v>
      </c>
      <c r="N2" s="2">
        <f>SUM('за 6міс.19 р.'!N2+'липень 19 р.'!N2)</f>
        <v>2820.1899999999996</v>
      </c>
      <c r="O2" s="2">
        <f>SUM('за 6міс.19 р.'!O2+'липень 19 р.'!O2)</f>
        <v>193733.90000000002</v>
      </c>
      <c r="P2" s="2">
        <f>SUM('за 6міс.19 р.'!P2+'липень 19 р.'!P2)</f>
        <v>0</v>
      </c>
      <c r="Q2" s="2">
        <f>SUM('за 6міс.19 р.'!Q2+'липень 19 р.'!Q2)</f>
        <v>0</v>
      </c>
      <c r="R2" s="2">
        <f>SUM('за 6міс.19 р.'!R2+'липень 19 р.'!R2)</f>
        <v>22171.710000000003</v>
      </c>
      <c r="S2" s="2">
        <f>SUM('за 6міс.19 р.'!S2+'липень 19 р.'!S2)</f>
        <v>2245.94</v>
      </c>
      <c r="T2" s="2">
        <f>SUM('за 6міс.19 р.'!T2+'липень 19 р.'!T2)</f>
        <v>169316.25</v>
      </c>
      <c r="U2" s="2">
        <f>SUM('за 6міс.19 р.'!U2+'липень 19 р.'!U2)</f>
        <v>0</v>
      </c>
      <c r="V2" s="2">
        <f>SUM('за 6міс.19 р.'!V2+'липень 19 р.'!V2)</f>
        <v>0</v>
      </c>
      <c r="W2" s="2">
        <f>SUM('за 6міс.19 р.'!W2+'липень 19 р.'!W2)</f>
        <v>0</v>
      </c>
      <c r="X2" s="2">
        <f>SUM('за 6міс.19 р.'!X2+'липень 19 р.'!X2)</f>
        <v>1937264.92</v>
      </c>
    </row>
    <row r="3" spans="1:24" ht="12.75">
      <c r="A3" s="6" t="s">
        <v>2</v>
      </c>
      <c r="B3" s="2" t="e">
        <f>SUM('за 6міс.19 р.'!B3+'липень 19 р.'!B3)</f>
        <v>#REF!</v>
      </c>
      <c r="C3" s="2" t="e">
        <f>SUM('за 6міс.19 р.'!C3+'липень 19 р.'!C3)</f>
        <v>#REF!</v>
      </c>
      <c r="D3" s="2" t="e">
        <f>SUM('за 6міс.19 р.'!D3+'липень 19 р.'!D3)</f>
        <v>#REF!</v>
      </c>
      <c r="E3" s="2" t="e">
        <f>SUM('за 6міс.19 р.'!E3+'липень 19 р.'!E3)</f>
        <v>#REF!</v>
      </c>
      <c r="F3" s="2" t="e">
        <f>SUM('за 6міс.19 р.'!F3+'липень 19 р.'!F3)</f>
        <v>#REF!</v>
      </c>
      <c r="G3" s="2" t="e">
        <f>SUM('за 6міс.19 р.'!G3+'липень 19 р.'!G3)</f>
        <v>#REF!</v>
      </c>
      <c r="H3" s="2" t="e">
        <f>SUM('за 6міс.19 р.'!H3+'липень 19 р.'!H3)</f>
        <v>#REF!</v>
      </c>
      <c r="I3" s="2" t="e">
        <f>SUM('за 6міс.19 р.'!I3+'липень 19 р.'!I3)</f>
        <v>#REF!</v>
      </c>
      <c r="J3" s="2" t="e">
        <f>SUM('за 6міс.19 р.'!J3+'липень 19 р.'!J3)</f>
        <v>#REF!</v>
      </c>
      <c r="K3" s="2" t="e">
        <f>SUM('за 6міс.19 р.'!K3+'липень 19 р.'!K3)</f>
        <v>#REF!</v>
      </c>
      <c r="L3" s="2" t="e">
        <f>SUM('за 6міс.19 р.'!L3+'липень 19 р.'!L3)</f>
        <v>#REF!</v>
      </c>
      <c r="M3" s="2" t="e">
        <f>SUM('за 6міс.19 р.'!M3+'липень 19 р.'!M3)</f>
        <v>#REF!</v>
      </c>
      <c r="N3" s="2" t="e">
        <f>SUM('за 6міс.19 р.'!N3+'липень 19 р.'!N3)</f>
        <v>#REF!</v>
      </c>
      <c r="O3" s="2" t="e">
        <f>SUM('за 6міс.19 р.'!O3+'липень 19 р.'!O3)</f>
        <v>#REF!</v>
      </c>
      <c r="P3" s="2" t="e">
        <f>SUM('за 6міс.19 р.'!P3+'липень 19 р.'!P3)</f>
        <v>#REF!</v>
      </c>
      <c r="Q3" s="2" t="e">
        <f>SUM('за 6міс.19 р.'!Q3+'липень 19 р.'!Q3)</f>
        <v>#REF!</v>
      </c>
      <c r="R3" s="2" t="e">
        <f>SUM('за 6міс.19 р.'!R3+'липень 19 р.'!R3)</f>
        <v>#REF!</v>
      </c>
      <c r="S3" s="2" t="e">
        <f>SUM('за 6міс.19 р.'!S3+'липень 19 р.'!S3)</f>
        <v>#REF!</v>
      </c>
      <c r="T3" s="2" t="e">
        <f>SUM('за 6міс.19 р.'!T3+'липень 19 р.'!T3)</f>
        <v>#REF!</v>
      </c>
      <c r="U3" s="2" t="e">
        <f>SUM('за 6міс.19 р.'!U3+'липень 19 р.'!U3)</f>
        <v>#REF!</v>
      </c>
      <c r="V3" s="2" t="e">
        <f>SUM('за 6міс.19 р.'!V3+'липень 19 р.'!V3)</f>
        <v>#REF!</v>
      </c>
      <c r="W3" s="2" t="e">
        <f>SUM('за 6міс.19 р.'!W3+'липень 19 р.'!W3)</f>
        <v>#REF!</v>
      </c>
      <c r="X3" s="2" t="e">
        <f>SUM('за 6міс.19 р.'!X3+'липень 19 р.'!X3)</f>
        <v>#REF!</v>
      </c>
    </row>
    <row r="4" spans="1:24" ht="12.75">
      <c r="A4" s="22" t="s">
        <v>28</v>
      </c>
      <c r="B4" s="4">
        <v>2111</v>
      </c>
      <c r="C4" s="2">
        <v>2111</v>
      </c>
      <c r="D4" s="2">
        <v>2110</v>
      </c>
      <c r="E4" s="2">
        <v>2120</v>
      </c>
      <c r="F4" s="2">
        <v>2200</v>
      </c>
      <c r="G4" s="2">
        <v>2210</v>
      </c>
      <c r="H4" s="2">
        <v>2230</v>
      </c>
      <c r="I4" s="2">
        <v>2240</v>
      </c>
      <c r="J4" s="2">
        <v>2800</v>
      </c>
      <c r="K4" s="2"/>
      <c r="L4" s="2"/>
      <c r="M4" s="2"/>
      <c r="N4" s="2">
        <v>2250</v>
      </c>
      <c r="O4" s="2">
        <v>2270</v>
      </c>
      <c r="P4" s="2">
        <v>2271</v>
      </c>
      <c r="Q4" s="2">
        <v>2272</v>
      </c>
      <c r="R4" s="2">
        <v>2273</v>
      </c>
      <c r="S4" s="2">
        <v>2274</v>
      </c>
      <c r="T4" s="2">
        <v>2275</v>
      </c>
      <c r="U4" s="2">
        <v>2282</v>
      </c>
      <c r="V4" s="2">
        <v>2730</v>
      </c>
      <c r="W4" s="2"/>
      <c r="X4" s="2"/>
    </row>
    <row r="5" spans="1:24" ht="12.75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</row>
    <row r="6" spans="1:24" ht="12.75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</row>
    <row r="7" ht="12.75">
      <c r="X7" s="14"/>
    </row>
  </sheetData>
  <sheetProtection/>
  <printOptions/>
  <pageMargins left="0.75" right="0.75" top="1" bottom="1" header="0.5" footer="0.5"/>
  <pageSetup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X4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8" sqref="C8"/>
    </sheetView>
  </sheetViews>
  <sheetFormatPr defaultColWidth="9.00390625" defaultRowHeight="12.75"/>
  <cols>
    <col min="1" max="1" width="17.875" style="0" customWidth="1"/>
    <col min="2" max="2" width="11.125" style="0" customWidth="1"/>
    <col min="3" max="3" width="10.00390625" style="0" customWidth="1"/>
    <col min="4" max="4" width="11.25390625" style="0" customWidth="1"/>
    <col min="5" max="5" width="10.875" style="0" customWidth="1"/>
    <col min="6" max="6" width="9.125" style="0" customWidth="1"/>
    <col min="7" max="7" width="8.375" style="0" customWidth="1"/>
    <col min="8" max="8" width="7.125" style="0" customWidth="1"/>
    <col min="9" max="9" width="8.75390625" style="0" customWidth="1"/>
    <col min="10" max="10" width="5.875" style="0" customWidth="1"/>
    <col min="11" max="11" width="2.75390625" style="0" customWidth="1"/>
    <col min="12" max="12" width="2.625" style="0" customWidth="1"/>
    <col min="13" max="13" width="2.125" style="0" customWidth="1"/>
    <col min="14" max="14" width="7.375" style="0" customWidth="1"/>
    <col min="15" max="15" width="8.75390625" style="0" customWidth="1"/>
    <col min="16" max="16" width="8.25390625" style="0" customWidth="1"/>
    <col min="17" max="18" width="7.625" style="0" customWidth="1"/>
    <col min="19" max="19" width="6.75390625" style="0" customWidth="1"/>
    <col min="20" max="20" width="6.375" style="0" customWidth="1"/>
    <col min="21" max="21" width="4.875" style="0" customWidth="1"/>
    <col min="22" max="22" width="5.625" style="0" customWidth="1"/>
    <col min="23" max="23" width="6.875" style="0" customWidth="1"/>
    <col min="24" max="24" width="9.75390625" style="0" customWidth="1"/>
  </cols>
  <sheetData>
    <row r="1" spans="1:24" ht="12.75">
      <c r="A1" s="26" t="s">
        <v>1</v>
      </c>
      <c r="B1" s="2">
        <v>80860.49</v>
      </c>
      <c r="C1" s="2">
        <v>24512.47</v>
      </c>
      <c r="D1" s="2">
        <f>SUM(B1:C1)</f>
        <v>105372.96</v>
      </c>
      <c r="E1" s="2">
        <v>23730.76</v>
      </c>
      <c r="F1" s="3">
        <f>G1+H1+I1+N1+O1+U1</f>
        <v>34097</v>
      </c>
      <c r="G1" s="2">
        <v>31213.5</v>
      </c>
      <c r="H1" s="2"/>
      <c r="I1" s="2">
        <v>2600</v>
      </c>
      <c r="J1" s="2"/>
      <c r="K1" s="2"/>
      <c r="L1" s="2"/>
      <c r="M1" s="2"/>
      <c r="N1" s="2"/>
      <c r="O1" s="3">
        <f>P1+Q1+R1+S1+T1</f>
        <v>283.5</v>
      </c>
      <c r="P1" s="2"/>
      <c r="Q1" s="2"/>
      <c r="R1" s="2">
        <v>283.5</v>
      </c>
      <c r="S1" s="2"/>
      <c r="T1" s="2"/>
      <c r="U1" s="2"/>
      <c r="V1" s="2"/>
      <c r="W1" s="2"/>
      <c r="X1" s="3">
        <f>D1+E1+F1+U1+V1</f>
        <v>163200.72</v>
      </c>
    </row>
    <row r="2" spans="1:24" ht="12.75">
      <c r="A2" s="1" t="s">
        <v>0</v>
      </c>
      <c r="B2" s="3">
        <f>SUM(B1:B1)</f>
        <v>80860.49</v>
      </c>
      <c r="C2" s="3">
        <f>SUM(C1:C1)</f>
        <v>24512.47</v>
      </c>
      <c r="D2" s="3">
        <f>SUM(D1:D1)</f>
        <v>105372.96</v>
      </c>
      <c r="E2" s="3">
        <f>SUM(E1:E1)</f>
        <v>23730.76</v>
      </c>
      <c r="F2" s="3">
        <f>G2+H2+I2+N2+O2+U2</f>
        <v>34097</v>
      </c>
      <c r="G2" s="2">
        <f>SUM(G1:G1)</f>
        <v>31213.5</v>
      </c>
      <c r="H2" s="2">
        <f>SUM(H1:H1)</f>
        <v>0</v>
      </c>
      <c r="I2" s="2">
        <f>SUM(I1:I1)</f>
        <v>2600</v>
      </c>
      <c r="J2" s="2">
        <f>SUM(J1:J1)</f>
        <v>0</v>
      </c>
      <c r="K2" s="2"/>
      <c r="L2" s="2"/>
      <c r="M2" s="2"/>
      <c r="N2" s="2">
        <f aca="true" t="shared" si="0" ref="N2:V2">SUM(N1:N1)</f>
        <v>0</v>
      </c>
      <c r="O2" s="2">
        <f t="shared" si="0"/>
        <v>283.5</v>
      </c>
      <c r="P2" s="2">
        <f t="shared" si="0"/>
        <v>0</v>
      </c>
      <c r="Q2" s="2">
        <f t="shared" si="0"/>
        <v>0</v>
      </c>
      <c r="R2" s="2">
        <f t="shared" si="0"/>
        <v>283.5</v>
      </c>
      <c r="S2" s="2">
        <f t="shared" si="0"/>
        <v>0</v>
      </c>
      <c r="T2" s="2">
        <f t="shared" si="0"/>
        <v>0</v>
      </c>
      <c r="U2" s="2">
        <f t="shared" si="0"/>
        <v>0</v>
      </c>
      <c r="V2" s="3">
        <f t="shared" si="0"/>
        <v>0</v>
      </c>
      <c r="W2" s="2"/>
      <c r="X2" s="3">
        <f>D2+E2+F2+U2+V2</f>
        <v>163200.72</v>
      </c>
    </row>
    <row r="3" spans="1:24" ht="12.75">
      <c r="A3" s="1" t="s">
        <v>2</v>
      </c>
      <c r="B3" s="3" t="e">
        <f>SUM(B2,#REF!)</f>
        <v>#REF!</v>
      </c>
      <c r="C3" s="3" t="e">
        <f>SUM(C2,#REF!)</f>
        <v>#REF!</v>
      </c>
      <c r="D3" s="3" t="e">
        <f>#REF!+D2</f>
        <v>#REF!</v>
      </c>
      <c r="E3" s="3" t="e">
        <f>#REF!+E2</f>
        <v>#REF!</v>
      </c>
      <c r="F3" s="3" t="e">
        <f>G3+H3+I3+N3+O3+U3</f>
        <v>#REF!</v>
      </c>
      <c r="G3" s="2" t="e">
        <f>#REF!+G2</f>
        <v>#REF!</v>
      </c>
      <c r="H3" s="2" t="e">
        <f>#REF!+H2</f>
        <v>#REF!</v>
      </c>
      <c r="I3" s="2" t="e">
        <f>#REF!+I2</f>
        <v>#REF!</v>
      </c>
      <c r="J3" s="2" t="e">
        <f>#REF!+J2</f>
        <v>#REF!</v>
      </c>
      <c r="K3" s="2"/>
      <c r="L3" s="2"/>
      <c r="M3" s="2"/>
      <c r="N3" s="2" t="e">
        <f>#REF!+N2</f>
        <v>#REF!</v>
      </c>
      <c r="O3" s="3" t="e">
        <f>P3+Q3+R3+S3+T3</f>
        <v>#REF!</v>
      </c>
      <c r="P3" s="2" t="e">
        <f>#REF!+P2</f>
        <v>#REF!</v>
      </c>
      <c r="Q3" s="3" t="e">
        <f>#REF!+Q2</f>
        <v>#REF!</v>
      </c>
      <c r="R3" s="3" t="e">
        <f>#REF!+R2</f>
        <v>#REF!</v>
      </c>
      <c r="S3" s="3" t="e">
        <f>#REF!+S2</f>
        <v>#REF!</v>
      </c>
      <c r="T3" s="3" t="e">
        <f>#REF!+T2</f>
        <v>#REF!</v>
      </c>
      <c r="U3" s="3" t="e">
        <f>#REF!+U2</f>
        <v>#REF!</v>
      </c>
      <c r="V3" s="3" t="e">
        <f>SUM(V2,#REF!)</f>
        <v>#REF!</v>
      </c>
      <c r="W3" s="2"/>
      <c r="X3" s="3" t="e">
        <f>D3+E3+F3+U3+V3</f>
        <v>#REF!</v>
      </c>
    </row>
    <row r="4" spans="1:24" ht="12.75">
      <c r="A4" s="17" t="s">
        <v>18</v>
      </c>
      <c r="B4" s="5">
        <v>2111</v>
      </c>
      <c r="C4" s="1">
        <v>2111</v>
      </c>
      <c r="D4" s="1">
        <v>2110</v>
      </c>
      <c r="E4" s="1">
        <v>2120</v>
      </c>
      <c r="F4" s="1">
        <v>2200</v>
      </c>
      <c r="G4" s="1">
        <v>2210</v>
      </c>
      <c r="H4" s="1">
        <v>2230</v>
      </c>
      <c r="I4" s="1">
        <v>2240</v>
      </c>
      <c r="J4" s="1">
        <v>2800</v>
      </c>
      <c r="K4" s="1"/>
      <c r="L4" s="1"/>
      <c r="M4" s="1"/>
      <c r="N4" s="1">
        <v>2250</v>
      </c>
      <c r="O4" s="1">
        <v>2270</v>
      </c>
      <c r="P4" s="1">
        <v>2271</v>
      </c>
      <c r="Q4" s="1">
        <v>2272</v>
      </c>
      <c r="R4" s="1">
        <v>2273</v>
      </c>
      <c r="S4" s="1">
        <v>2274</v>
      </c>
      <c r="T4" s="1">
        <v>2275</v>
      </c>
      <c r="U4" s="1">
        <v>2282</v>
      </c>
      <c r="V4" s="1">
        <v>2730</v>
      </c>
      <c r="W4" s="2"/>
      <c r="X4" s="3"/>
    </row>
  </sheetData>
  <sheetProtection/>
  <printOptions/>
  <pageMargins left="0.75" right="0.75" top="1" bottom="1" header="0.5" footer="0.5"/>
  <pageSetup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Z6"/>
  <sheetViews>
    <sheetView zoomScalePageLayoutView="0" workbookViewId="0" topLeftCell="A1">
      <selection activeCell="B7" sqref="B7"/>
    </sheetView>
  </sheetViews>
  <sheetFormatPr defaultColWidth="9.00390625" defaultRowHeight="12.75"/>
  <cols>
    <col min="1" max="1" width="18.125" style="0" customWidth="1"/>
    <col min="2" max="2" width="10.75390625" style="0" customWidth="1"/>
    <col min="3" max="3" width="9.75390625" style="0" customWidth="1"/>
    <col min="4" max="4" width="11.125" style="0" customWidth="1"/>
    <col min="5" max="5" width="11.375" style="0" customWidth="1"/>
    <col min="6" max="6" width="10.75390625" style="0" customWidth="1"/>
    <col min="7" max="7" width="9.75390625" style="0" customWidth="1"/>
    <col min="8" max="8" width="10.125" style="0" customWidth="1"/>
    <col min="9" max="9" width="9.25390625" style="0" customWidth="1"/>
    <col min="10" max="10" width="6.875" style="0" customWidth="1"/>
    <col min="11" max="11" width="2.875" style="0" customWidth="1"/>
    <col min="12" max="12" width="2.625" style="0" customWidth="1"/>
    <col min="13" max="13" width="2.375" style="0" customWidth="1"/>
    <col min="14" max="14" width="7.875" style="0" customWidth="1"/>
    <col min="15" max="15" width="11.00390625" style="0" customWidth="1"/>
    <col min="16" max="16" width="10.00390625" style="0" customWidth="1"/>
    <col min="17" max="17" width="7.625" style="0" customWidth="1"/>
    <col min="18" max="18" width="9.625" style="0" customWidth="1"/>
    <col min="19" max="19" width="11.25390625" style="0" customWidth="1"/>
    <col min="20" max="20" width="9.00390625" style="0" customWidth="1"/>
    <col min="21" max="21" width="5.25390625" style="0" customWidth="1"/>
    <col min="22" max="22" width="6.625" style="0" customWidth="1"/>
    <col min="23" max="23" width="2.125" style="0" customWidth="1"/>
    <col min="24" max="24" width="11.00390625" style="0" customWidth="1"/>
    <col min="26" max="26" width="11.625" style="0" bestFit="1" customWidth="1"/>
  </cols>
  <sheetData>
    <row r="1" spans="1:24" ht="12.75">
      <c r="A1" s="26" t="s">
        <v>1</v>
      </c>
      <c r="B1" s="2">
        <f>SUM('за 7міс.19 р.'!B1+'серпень 19 р.'!B1)</f>
        <v>1185295.59</v>
      </c>
      <c r="C1" s="2">
        <f>SUM('за 7міс.19 р.'!C1+'серпень 19 р.'!C1)</f>
        <v>257602.31</v>
      </c>
      <c r="D1" s="2">
        <f>SUM('за 7міс.19 р.'!D1+'серпень 19 р.'!D1)</f>
        <v>1442897.9</v>
      </c>
      <c r="E1" s="2">
        <f>SUM('за 7міс.19 р.'!E1+'серпень 19 р.'!E1)</f>
        <v>315644.53</v>
      </c>
      <c r="F1" s="2">
        <f>SUM('за 7міс.19 р.'!F1+'серпень 19 р.'!F1)</f>
        <v>341923.20999999996</v>
      </c>
      <c r="G1" s="2">
        <f>SUM('за 7міс.19 р.'!G1+'серпень 19 р.'!G1)</f>
        <v>98565</v>
      </c>
      <c r="H1" s="2">
        <f>SUM('за 7міс.19 р.'!H1+'серпень 19 р.'!H1)</f>
        <v>30338.950000000004</v>
      </c>
      <c r="I1" s="2">
        <f>SUM('за 7міс.19 р.'!I1+'серпень 19 р.'!I1)</f>
        <v>16181.67</v>
      </c>
      <c r="J1" s="2">
        <f>SUM('за 7міс.19 р.'!J1+'серпень 19 р.'!J1)</f>
        <v>0</v>
      </c>
      <c r="K1" s="2">
        <f>SUM('за 7міс.19 р.'!K1+'серпень 19 р.'!K1)</f>
        <v>0</v>
      </c>
      <c r="L1" s="2">
        <f>SUM('за 7міс.19 р.'!L1+'серпень 19 р.'!L1)</f>
        <v>0</v>
      </c>
      <c r="M1" s="2">
        <f>SUM('за 7міс.19 р.'!M1+'серпень 19 р.'!M1)</f>
        <v>0</v>
      </c>
      <c r="N1" s="2">
        <f>SUM('за 7міс.19 р.'!N1+'серпень 19 р.'!N1)</f>
        <v>2820.1899999999996</v>
      </c>
      <c r="O1" s="2">
        <f>SUM('за 7міс.19 р.'!O1+'серпень 19 р.'!O1)</f>
        <v>194017.40000000002</v>
      </c>
      <c r="P1" s="2">
        <f>SUM('за 7міс.19 р.'!P1+'серпень 19 р.'!P1)</f>
        <v>0</v>
      </c>
      <c r="Q1" s="2">
        <f>SUM('за 7міс.19 р.'!Q1+'серпень 19 р.'!Q1)</f>
        <v>0</v>
      </c>
      <c r="R1" s="2">
        <f>SUM('за 7міс.19 р.'!R1+'серпень 19 р.'!R1)</f>
        <v>22455.210000000003</v>
      </c>
      <c r="S1" s="2">
        <f>SUM('за 7міс.19 р.'!S1+'серпень 19 р.'!S1)</f>
        <v>2245.94</v>
      </c>
      <c r="T1" s="2">
        <f>SUM('за 7міс.19 р.'!T1+'серпень 19 р.'!T1)</f>
        <v>169316.25</v>
      </c>
      <c r="U1" s="2">
        <f>SUM('за 7міс.19 р.'!U1+'серпень 19 р.'!U1)</f>
        <v>0</v>
      </c>
      <c r="V1" s="2">
        <f>SUM('за 7міс.19 р.'!V1+'серпень 19 р.'!V1)</f>
        <v>0</v>
      </c>
      <c r="W1" s="2">
        <f>SUM('за 7міс.19 р.'!W1+'серпень 19 р.'!W1)</f>
        <v>0</v>
      </c>
      <c r="X1" s="2">
        <f>SUM('за 7міс.19 р.'!X1+'серпень 19 р.'!X1)</f>
        <v>2100465.64</v>
      </c>
    </row>
    <row r="2" spans="1:26" ht="12.75">
      <c r="A2" s="6" t="s">
        <v>0</v>
      </c>
      <c r="B2" s="2">
        <f>SUM('за 7міс.19 р.'!B2+'серпень 19 р.'!B2)</f>
        <v>1185295.59</v>
      </c>
      <c r="C2" s="2">
        <f>SUM('за 7міс.19 р.'!C2+'серпень 19 р.'!C2)</f>
        <v>257602.31</v>
      </c>
      <c r="D2" s="2">
        <f>SUM('за 7міс.19 р.'!D2+'серпень 19 р.'!D2)</f>
        <v>1442897.9</v>
      </c>
      <c r="E2" s="2">
        <f>SUM('за 7міс.19 р.'!E2+'серпень 19 р.'!E2)</f>
        <v>315644.53</v>
      </c>
      <c r="F2" s="2">
        <f>SUM('за 7міс.19 р.'!F2+'серпень 19 р.'!F2)</f>
        <v>341923.20999999996</v>
      </c>
      <c r="G2" s="2">
        <f>SUM('за 7міс.19 р.'!G2+'серпень 19 р.'!G2)</f>
        <v>98565</v>
      </c>
      <c r="H2" s="2">
        <f>SUM('за 7міс.19 р.'!H2+'серпень 19 р.'!H2)</f>
        <v>30338.950000000004</v>
      </c>
      <c r="I2" s="2">
        <f>SUM('за 7міс.19 р.'!I2+'серпень 19 р.'!I2)</f>
        <v>16181.67</v>
      </c>
      <c r="J2" s="2">
        <f>SUM('за 7міс.19 р.'!J2+'серпень 19 р.'!J2)</f>
        <v>0</v>
      </c>
      <c r="K2" s="2">
        <f>SUM('за 7міс.19 р.'!K2+'серпень 19 р.'!K2)</f>
        <v>0</v>
      </c>
      <c r="L2" s="2">
        <f>SUM('за 7міс.19 р.'!L2+'серпень 19 р.'!L2)</f>
        <v>0</v>
      </c>
      <c r="M2" s="2">
        <f>SUM('за 7міс.19 р.'!M2+'серпень 19 р.'!M2)</f>
        <v>0</v>
      </c>
      <c r="N2" s="2">
        <f>SUM('за 7міс.19 р.'!N2+'серпень 19 р.'!N2)</f>
        <v>2820.1899999999996</v>
      </c>
      <c r="O2" s="2">
        <f>SUM('за 7міс.19 р.'!O2+'серпень 19 р.'!O2)</f>
        <v>194017.40000000002</v>
      </c>
      <c r="P2" s="2">
        <f>SUM('за 7міс.19 р.'!P2+'серпень 19 р.'!P2)</f>
        <v>0</v>
      </c>
      <c r="Q2" s="2">
        <f>SUM('за 7міс.19 р.'!Q2+'серпень 19 р.'!Q2)</f>
        <v>0</v>
      </c>
      <c r="R2" s="2">
        <f>SUM('за 7міс.19 р.'!R2+'серпень 19 р.'!R2)</f>
        <v>22455.210000000003</v>
      </c>
      <c r="S2" s="2">
        <f>SUM('за 7міс.19 р.'!S2+'серпень 19 р.'!S2)</f>
        <v>2245.94</v>
      </c>
      <c r="T2" s="2">
        <f>SUM('за 7міс.19 р.'!T2+'серпень 19 р.'!T2)</f>
        <v>169316.25</v>
      </c>
      <c r="U2" s="2">
        <f>SUM('за 7міс.19 р.'!U2+'серпень 19 р.'!U2)</f>
        <v>0</v>
      </c>
      <c r="V2" s="2">
        <f>SUM('за 7міс.19 р.'!V2+'серпень 19 р.'!V2)</f>
        <v>0</v>
      </c>
      <c r="W2" s="2">
        <f>SUM('за 7міс.19 р.'!W2+'серпень 19 р.'!W2)</f>
        <v>0</v>
      </c>
      <c r="X2" s="2">
        <f>SUM('за 7міс.19 р.'!X2+'серпень 19 р.'!X2)</f>
        <v>2100465.64</v>
      </c>
      <c r="Z2" s="14"/>
    </row>
    <row r="3" spans="1:24" ht="12.75">
      <c r="A3" s="6" t="s">
        <v>2</v>
      </c>
      <c r="B3" s="2" t="e">
        <f>SUM('за 7міс.19 р.'!B3+'серпень 19 р.'!B3)</f>
        <v>#REF!</v>
      </c>
      <c r="C3" s="2" t="e">
        <f>SUM('за 7міс.19 р.'!C3+'серпень 19 р.'!C3)</f>
        <v>#REF!</v>
      </c>
      <c r="D3" s="2" t="e">
        <f>SUM('за 7міс.19 р.'!D3+'серпень 19 р.'!D3)</f>
        <v>#REF!</v>
      </c>
      <c r="E3" s="2" t="e">
        <f>SUM('за 7міс.19 р.'!E3+'серпень 19 р.'!E3)</f>
        <v>#REF!</v>
      </c>
      <c r="F3" s="2" t="e">
        <f>SUM('за 7міс.19 р.'!F3+'серпень 19 р.'!F3)</f>
        <v>#REF!</v>
      </c>
      <c r="G3" s="2" t="e">
        <f>SUM('за 7міс.19 р.'!G3+'серпень 19 р.'!G3)</f>
        <v>#REF!</v>
      </c>
      <c r="H3" s="2" t="e">
        <f>SUM('за 7міс.19 р.'!H3+'серпень 19 р.'!H3)</f>
        <v>#REF!</v>
      </c>
      <c r="I3" s="2" t="e">
        <f>SUM('за 7міс.19 р.'!I3+'серпень 19 р.'!I3)</f>
        <v>#REF!</v>
      </c>
      <c r="J3" s="2" t="e">
        <f>SUM('за 7міс.19 р.'!J3+'серпень 19 р.'!J3)</f>
        <v>#REF!</v>
      </c>
      <c r="K3" s="2" t="e">
        <f>SUM('за 7міс.19 р.'!K3+'серпень 19 р.'!K3)</f>
        <v>#REF!</v>
      </c>
      <c r="L3" s="2" t="e">
        <f>SUM('за 7міс.19 р.'!L3+'серпень 19 р.'!L3)</f>
        <v>#REF!</v>
      </c>
      <c r="M3" s="2" t="e">
        <f>SUM('за 7міс.19 р.'!M3+'серпень 19 р.'!M3)</f>
        <v>#REF!</v>
      </c>
      <c r="N3" s="2" t="e">
        <f>SUM('за 7міс.19 р.'!N3+'серпень 19 р.'!N3)</f>
        <v>#REF!</v>
      </c>
      <c r="O3" s="2" t="e">
        <f>SUM('за 7міс.19 р.'!O3+'серпень 19 р.'!O3)</f>
        <v>#REF!</v>
      </c>
      <c r="P3" s="2" t="e">
        <f>SUM('за 7міс.19 р.'!P3+'серпень 19 р.'!P3)</f>
        <v>#REF!</v>
      </c>
      <c r="Q3" s="2" t="e">
        <f>SUM('за 7міс.19 р.'!Q3+'серпень 19 р.'!Q3)</f>
        <v>#REF!</v>
      </c>
      <c r="R3" s="2" t="e">
        <f>SUM('за 7міс.19 р.'!R3+'серпень 19 р.'!R3)</f>
        <v>#REF!</v>
      </c>
      <c r="S3" s="2" t="e">
        <f>SUM('за 7міс.19 р.'!S3+'серпень 19 р.'!S3)</f>
        <v>#REF!</v>
      </c>
      <c r="T3" s="2" t="e">
        <f>SUM('за 7міс.19 р.'!T3+'серпень 19 р.'!T3)</f>
        <v>#REF!</v>
      </c>
      <c r="U3" s="2" t="e">
        <f>SUM('за 7міс.19 р.'!U3+'серпень 19 р.'!U3)</f>
        <v>#REF!</v>
      </c>
      <c r="V3" s="2" t="e">
        <f>SUM('за 7міс.19 р.'!V3+'серпень 19 р.'!V3)</f>
        <v>#REF!</v>
      </c>
      <c r="W3" s="2" t="e">
        <f>SUM('за 7міс.19 р.'!W3+'серпень 19 р.'!W3)</f>
        <v>#REF!</v>
      </c>
      <c r="X3" s="2" t="e">
        <f>SUM('за 7міс.19 р.'!X3+'серпень 19 р.'!X3)</f>
        <v>#REF!</v>
      </c>
    </row>
    <row r="4" spans="1:26" ht="12.75">
      <c r="A4" s="22" t="s">
        <v>19</v>
      </c>
      <c r="B4" s="4">
        <v>2111</v>
      </c>
      <c r="C4" s="2">
        <v>2111</v>
      </c>
      <c r="D4" s="2">
        <v>2110</v>
      </c>
      <c r="E4" s="2">
        <v>2120</v>
      </c>
      <c r="F4" s="2">
        <v>2200</v>
      </c>
      <c r="G4" s="2">
        <v>2210</v>
      </c>
      <c r="H4" s="2">
        <v>2230</v>
      </c>
      <c r="I4" s="2">
        <v>2240</v>
      </c>
      <c r="J4" s="2">
        <v>2800</v>
      </c>
      <c r="K4" s="2"/>
      <c r="L4" s="2"/>
      <c r="M4" s="2"/>
      <c r="N4" s="2">
        <v>2250</v>
      </c>
      <c r="O4" s="2">
        <v>2270</v>
      </c>
      <c r="P4" s="2">
        <v>2271</v>
      </c>
      <c r="Q4" s="2">
        <v>2272</v>
      </c>
      <c r="R4" s="2">
        <v>2273</v>
      </c>
      <c r="S4" s="2">
        <v>2274</v>
      </c>
      <c r="T4" s="2">
        <v>2275</v>
      </c>
      <c r="U4" s="2">
        <v>2282</v>
      </c>
      <c r="V4" s="2" t="s">
        <v>4</v>
      </c>
      <c r="W4" s="2"/>
      <c r="X4" s="2"/>
      <c r="Z4" s="14"/>
    </row>
    <row r="5" spans="1:24" ht="12.75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</row>
    <row r="6" spans="1:24" ht="12.75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</row>
  </sheetData>
  <sheetProtection/>
  <printOptions/>
  <pageMargins left="0.75" right="0.75" top="1" bottom="1" header="0.5" footer="0.5"/>
  <pageSetup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X4"/>
  <sheetViews>
    <sheetView zoomScalePageLayoutView="0" workbookViewId="0" topLeftCell="A1">
      <selection activeCell="A2" sqref="A2:IV17"/>
    </sheetView>
  </sheetViews>
  <sheetFormatPr defaultColWidth="9.00390625" defaultRowHeight="12.75"/>
  <cols>
    <col min="1" max="1" width="19.00390625" style="0" customWidth="1"/>
    <col min="2" max="2" width="10.875" style="0" bestFit="1" customWidth="1"/>
    <col min="4" max="4" width="10.625" style="0" customWidth="1"/>
    <col min="5" max="5" width="11.25390625" style="0" customWidth="1"/>
    <col min="6" max="6" width="11.625" style="0" customWidth="1"/>
    <col min="7" max="7" width="10.25390625" style="0" customWidth="1"/>
    <col min="9" max="9" width="10.00390625" style="0" customWidth="1"/>
    <col min="10" max="10" width="6.875" style="0" customWidth="1"/>
    <col min="11" max="11" width="4.00390625" style="0" customWidth="1"/>
    <col min="12" max="12" width="3.875" style="0" customWidth="1"/>
    <col min="13" max="13" width="3.75390625" style="0" customWidth="1"/>
    <col min="14" max="14" width="7.875" style="0" customWidth="1"/>
    <col min="15" max="15" width="9.375" style="0" customWidth="1"/>
    <col min="16" max="16" width="8.75390625" style="0" customWidth="1"/>
    <col min="19" max="19" width="7.00390625" style="0" customWidth="1"/>
    <col min="20" max="20" width="7.125" style="0" customWidth="1"/>
    <col min="22" max="22" width="7.375" style="0" customWidth="1"/>
    <col min="23" max="23" width="5.00390625" style="0" customWidth="1"/>
    <col min="24" max="24" width="11.125" style="0" customWidth="1"/>
  </cols>
  <sheetData>
    <row r="1" spans="1:24" ht="12.75">
      <c r="A1" s="26" t="s">
        <v>1</v>
      </c>
      <c r="B1" s="2">
        <v>129570.7</v>
      </c>
      <c r="C1" s="2">
        <v>32040.65</v>
      </c>
      <c r="D1" s="2">
        <f>SUM(B1:C1)</f>
        <v>161611.35</v>
      </c>
      <c r="E1" s="2">
        <v>35945.08</v>
      </c>
      <c r="F1" s="3">
        <f>G1+H1+I1+N1+O1+U1</f>
        <v>53795.84999999999</v>
      </c>
      <c r="G1" s="2">
        <v>29477.19</v>
      </c>
      <c r="H1" s="2">
        <v>6497.83</v>
      </c>
      <c r="I1" s="2">
        <v>17332.24</v>
      </c>
      <c r="J1" s="2"/>
      <c r="K1" s="2"/>
      <c r="L1" s="2"/>
      <c r="M1" s="2"/>
      <c r="N1" s="2"/>
      <c r="O1" s="3">
        <f>P1+Q1+R1+S1+T1</f>
        <v>488.59</v>
      </c>
      <c r="P1" s="2"/>
      <c r="Q1" s="2"/>
      <c r="R1" s="2">
        <v>488.59</v>
      </c>
      <c r="S1" s="2"/>
      <c r="T1" s="2"/>
      <c r="U1" s="2"/>
      <c r="V1" s="2"/>
      <c r="W1" s="2"/>
      <c r="X1" s="3">
        <f>D1+E1+F1+U1+V1</f>
        <v>251352.27999999997</v>
      </c>
    </row>
    <row r="2" spans="1:24" ht="12.75">
      <c r="A2" s="1" t="s">
        <v>0</v>
      </c>
      <c r="B2" s="3">
        <f>SUM(B1:B1)</f>
        <v>129570.7</v>
      </c>
      <c r="C2" s="3">
        <f>SUM(C1:C1)</f>
        <v>32040.65</v>
      </c>
      <c r="D2" s="3">
        <f>SUM(D1:D1)</f>
        <v>161611.35</v>
      </c>
      <c r="E2" s="3">
        <f>SUM(E1:E1)</f>
        <v>35945.08</v>
      </c>
      <c r="F2" s="3">
        <f>G2+H2+I2+N2+O2+U2</f>
        <v>53795.84999999999</v>
      </c>
      <c r="G2" s="2">
        <f>SUM(G1:G1)</f>
        <v>29477.19</v>
      </c>
      <c r="H2" s="2">
        <f>SUM(H1:H1)</f>
        <v>6497.83</v>
      </c>
      <c r="I2" s="2">
        <f>SUM(I1:I1)</f>
        <v>17332.24</v>
      </c>
      <c r="J2" s="2">
        <f>SUM(J1:J1)</f>
        <v>0</v>
      </c>
      <c r="K2" s="2"/>
      <c r="L2" s="2"/>
      <c r="M2" s="2"/>
      <c r="N2" s="2">
        <f>SUM(N1:N1)</f>
        <v>0</v>
      </c>
      <c r="O2" s="3">
        <f>P2+Q2+R2+S2+T2</f>
        <v>488.59</v>
      </c>
      <c r="P2" s="2">
        <f aca="true" t="shared" si="0" ref="P2:V2">SUM(P1:P1)</f>
        <v>0</v>
      </c>
      <c r="Q2" s="2">
        <f t="shared" si="0"/>
        <v>0</v>
      </c>
      <c r="R2" s="2">
        <f t="shared" si="0"/>
        <v>488.59</v>
      </c>
      <c r="S2" s="2">
        <f t="shared" si="0"/>
        <v>0</v>
      </c>
      <c r="T2" s="2">
        <f t="shared" si="0"/>
        <v>0</v>
      </c>
      <c r="U2" s="2">
        <f t="shared" si="0"/>
        <v>0</v>
      </c>
      <c r="V2" s="3">
        <f t="shared" si="0"/>
        <v>0</v>
      </c>
      <c r="W2" s="2"/>
      <c r="X2" s="3">
        <f>D2+E2+F2+U2+V2</f>
        <v>251352.27999999997</v>
      </c>
    </row>
    <row r="3" spans="1:24" ht="12.75">
      <c r="A3" s="1" t="s">
        <v>2</v>
      </c>
      <c r="B3" s="3" t="e">
        <f>SUM(B2,#REF!)</f>
        <v>#REF!</v>
      </c>
      <c r="C3" s="3" t="e">
        <f>SUM(C2,#REF!)</f>
        <v>#REF!</v>
      </c>
      <c r="D3" s="3" t="e">
        <f>#REF!+D2</f>
        <v>#REF!</v>
      </c>
      <c r="E3" s="3" t="e">
        <f>#REF!+E2</f>
        <v>#REF!</v>
      </c>
      <c r="F3" s="3" t="e">
        <f>G3+H3+I3+N3+O3+U3</f>
        <v>#REF!</v>
      </c>
      <c r="G3" s="2" t="e">
        <f>#REF!+G2</f>
        <v>#REF!</v>
      </c>
      <c r="H3" s="2" t="e">
        <f>#REF!+H2</f>
        <v>#REF!</v>
      </c>
      <c r="I3" s="2" t="e">
        <f>#REF!+I2</f>
        <v>#REF!</v>
      </c>
      <c r="J3" s="2" t="e">
        <f>#REF!+J2</f>
        <v>#REF!</v>
      </c>
      <c r="K3" s="2"/>
      <c r="L3" s="2"/>
      <c r="M3" s="2"/>
      <c r="N3" s="2" t="e">
        <f>#REF!+N2</f>
        <v>#REF!</v>
      </c>
      <c r="O3" s="3" t="e">
        <f>P3+Q3+R3+S3+T3</f>
        <v>#REF!</v>
      </c>
      <c r="P3" s="2" t="e">
        <f>#REF!+P2</f>
        <v>#REF!</v>
      </c>
      <c r="Q3" s="2" t="e">
        <f>#REF!+Q2</f>
        <v>#REF!</v>
      </c>
      <c r="R3" s="2" t="e">
        <f>#REF!+R2</f>
        <v>#REF!</v>
      </c>
      <c r="S3" s="2" t="e">
        <f>#REF!+S2</f>
        <v>#REF!</v>
      </c>
      <c r="T3" s="2" t="e">
        <f>#REF!+T2</f>
        <v>#REF!</v>
      </c>
      <c r="U3" s="2" t="e">
        <f>#REF!+U2</f>
        <v>#REF!</v>
      </c>
      <c r="V3" s="3" t="e">
        <f>SUM(V2,#REF!)</f>
        <v>#REF!</v>
      </c>
      <c r="W3" s="2"/>
      <c r="X3" s="3" t="e">
        <f>D3+E3+F3+U3+V3</f>
        <v>#REF!</v>
      </c>
    </row>
    <row r="4" spans="1:24" ht="12.75">
      <c r="A4" s="17" t="s">
        <v>20</v>
      </c>
      <c r="B4" s="5">
        <v>2111</v>
      </c>
      <c r="C4" s="1">
        <v>2111</v>
      </c>
      <c r="D4" s="1">
        <v>2110</v>
      </c>
      <c r="E4" s="1">
        <v>2120</v>
      </c>
      <c r="F4" s="1">
        <v>2200</v>
      </c>
      <c r="G4" s="1">
        <v>2210</v>
      </c>
      <c r="H4" s="1">
        <v>2230</v>
      </c>
      <c r="I4" s="1">
        <v>2240</v>
      </c>
      <c r="J4" s="1">
        <v>2800</v>
      </c>
      <c r="K4" s="1"/>
      <c r="L4" s="1"/>
      <c r="M4" s="1"/>
      <c r="N4" s="1">
        <v>2250</v>
      </c>
      <c r="O4" s="1">
        <v>2270</v>
      </c>
      <c r="P4" s="1">
        <v>2271</v>
      </c>
      <c r="Q4" s="1">
        <v>2272</v>
      </c>
      <c r="R4" s="1">
        <v>2273</v>
      </c>
      <c r="S4" s="1">
        <v>2274</v>
      </c>
      <c r="T4" s="1">
        <v>2275</v>
      </c>
      <c r="U4" s="1">
        <v>2282</v>
      </c>
      <c r="V4" s="1">
        <v>2730</v>
      </c>
      <c r="W4" s="2"/>
      <c r="X4" s="3"/>
    </row>
  </sheetData>
  <sheetProtection/>
  <printOptions/>
  <pageMargins left="0.75" right="0.75" top="1" bottom="1" header="0.5" footer="0.5"/>
  <pageSetup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Y6"/>
  <sheetViews>
    <sheetView zoomScalePageLayoutView="0" workbookViewId="0" topLeftCell="A1">
      <selection activeCell="A2" sqref="A2:IV17"/>
    </sheetView>
  </sheetViews>
  <sheetFormatPr defaultColWidth="9.00390625" defaultRowHeight="12.75"/>
  <cols>
    <col min="1" max="1" width="18.125" style="0" customWidth="1"/>
    <col min="2" max="2" width="11.875" style="0" customWidth="1"/>
    <col min="3" max="3" width="10.375" style="0" customWidth="1"/>
    <col min="4" max="4" width="11.00390625" style="0" customWidth="1"/>
    <col min="5" max="5" width="10.625" style="0" customWidth="1"/>
    <col min="6" max="6" width="10.75390625" style="0" customWidth="1"/>
    <col min="7" max="7" width="9.25390625" style="0" customWidth="1"/>
    <col min="8" max="8" width="10.25390625" style="0" customWidth="1"/>
    <col min="9" max="9" width="9.75390625" style="0" customWidth="1"/>
    <col min="10" max="10" width="6.875" style="0" customWidth="1"/>
    <col min="11" max="11" width="3.375" style="0" customWidth="1"/>
    <col min="12" max="12" width="2.875" style="0" customWidth="1"/>
    <col min="13" max="13" width="2.375" style="0" customWidth="1"/>
    <col min="14" max="14" width="8.125" style="0" customWidth="1"/>
    <col min="15" max="15" width="9.375" style="0" customWidth="1"/>
    <col min="16" max="16" width="10.25390625" style="0" customWidth="1"/>
    <col min="17" max="17" width="9.875" style="0" customWidth="1"/>
    <col min="18" max="19" width="9.25390625" style="0" customWidth="1"/>
    <col min="20" max="20" width="7.625" style="0" customWidth="1"/>
    <col min="21" max="21" width="5.75390625" style="0" customWidth="1"/>
    <col min="22" max="22" width="10.00390625" style="0" customWidth="1"/>
    <col min="23" max="23" width="4.00390625" style="0" customWidth="1"/>
    <col min="24" max="24" width="10.125" style="0" customWidth="1"/>
    <col min="25" max="25" width="11.625" style="0" bestFit="1" customWidth="1"/>
  </cols>
  <sheetData>
    <row r="1" spans="1:24" ht="12.75">
      <c r="A1" s="26" t="s">
        <v>1</v>
      </c>
      <c r="B1" s="2">
        <f>SUM('за 8міс.19 р.'!B1+'вересень 19 р.'!B1)</f>
        <v>1314866.29</v>
      </c>
      <c r="C1" s="2">
        <f>SUM('за 8міс.19 р.'!C1+'вересень 19 р.'!C1)</f>
        <v>289642.96</v>
      </c>
      <c r="D1" s="2">
        <f>SUM('за 8міс.19 р.'!D1+'вересень 19 р.'!D1)</f>
        <v>1604509.25</v>
      </c>
      <c r="E1" s="2">
        <f>SUM('за 8міс.19 р.'!E1+'вересень 19 р.'!E1)</f>
        <v>351589.61000000004</v>
      </c>
      <c r="F1" s="2">
        <f>SUM('за 8міс.19 р.'!F1+'вересень 19 р.'!F1)</f>
        <v>395719.05999999994</v>
      </c>
      <c r="G1" s="2">
        <f>SUM('за 8міс.19 р.'!G1+'вересень 19 р.'!G1)</f>
        <v>128042.19</v>
      </c>
      <c r="H1" s="2">
        <f>SUM('за 8міс.19 р.'!H1+'вересень 19 р.'!H1)</f>
        <v>36836.780000000006</v>
      </c>
      <c r="I1" s="2">
        <f>SUM('за 8міс.19 р.'!I1+'вересень 19 р.'!I1)</f>
        <v>33513.91</v>
      </c>
      <c r="J1" s="2">
        <f>SUM('за 8міс.19 р.'!J1+'вересень 19 р.'!J1)</f>
        <v>0</v>
      </c>
      <c r="K1" s="2">
        <f>SUM('за 8міс.19 р.'!K1+'вересень 19 р.'!K1)</f>
        <v>0</v>
      </c>
      <c r="L1" s="2">
        <f>SUM('за 8міс.19 р.'!L1+'вересень 19 р.'!L1)</f>
        <v>0</v>
      </c>
      <c r="M1" s="2">
        <f>SUM('за 8міс.19 р.'!M1+'вересень 19 р.'!M1)</f>
        <v>0</v>
      </c>
      <c r="N1" s="2">
        <f>SUM('за 8міс.19 р.'!N1+'вересень 19 р.'!N1)</f>
        <v>2820.1899999999996</v>
      </c>
      <c r="O1" s="2">
        <f>SUM('за 8міс.19 р.'!O1+'вересень 19 р.'!O1)</f>
        <v>194505.99000000002</v>
      </c>
      <c r="P1" s="2">
        <f>SUM('за 8міс.19 р.'!P1+'вересень 19 р.'!P1)</f>
        <v>0</v>
      </c>
      <c r="Q1" s="2">
        <f>SUM('за 8міс.19 р.'!Q1+'вересень 19 р.'!Q1)</f>
        <v>0</v>
      </c>
      <c r="R1" s="2">
        <f>SUM('за 8міс.19 р.'!R1+'вересень 19 р.'!R1)</f>
        <v>22943.800000000003</v>
      </c>
      <c r="S1" s="2">
        <f>SUM('за 8міс.19 р.'!S1+'вересень 19 р.'!S1)</f>
        <v>2245.94</v>
      </c>
      <c r="T1" s="2">
        <f>SUM('за 8міс.19 р.'!T1+'вересень 19 р.'!T1)</f>
        <v>169316.25</v>
      </c>
      <c r="U1" s="2">
        <f>SUM('за 8міс.19 р.'!U1+'вересень 19 р.'!U1)</f>
        <v>0</v>
      </c>
      <c r="V1" s="2">
        <f>SUM('за 8міс.19 р.'!V1+'вересень 19 р.'!V1)</f>
        <v>0</v>
      </c>
      <c r="W1" s="2">
        <f>SUM('за 8міс.19 р.'!W1+'вересень 19 р.'!W1)</f>
        <v>0</v>
      </c>
      <c r="X1" s="2">
        <f>SUM('за 8міс.19 р.'!X1+'вересень 19 р.'!X1)</f>
        <v>2351817.92</v>
      </c>
    </row>
    <row r="2" spans="1:24" ht="12.75">
      <c r="A2" s="6" t="s">
        <v>0</v>
      </c>
      <c r="B2" s="2">
        <f>SUM('за 8міс.19 р.'!B2+'вересень 19 р.'!B2)</f>
        <v>1314866.29</v>
      </c>
      <c r="C2" s="2">
        <f>SUM('за 8міс.19 р.'!C2+'вересень 19 р.'!C2)</f>
        <v>289642.96</v>
      </c>
      <c r="D2" s="2">
        <f>SUM('за 8міс.19 р.'!D2+'вересень 19 р.'!D2)</f>
        <v>1604509.25</v>
      </c>
      <c r="E2" s="2">
        <f>SUM('за 8міс.19 р.'!E2+'вересень 19 р.'!E2)</f>
        <v>351589.61000000004</v>
      </c>
      <c r="F2" s="2">
        <f>SUM('за 8міс.19 р.'!F2+'вересень 19 р.'!F2)</f>
        <v>395719.05999999994</v>
      </c>
      <c r="G2" s="2">
        <f>SUM('за 8міс.19 р.'!G2+'вересень 19 р.'!G2)</f>
        <v>128042.19</v>
      </c>
      <c r="H2" s="2">
        <f>SUM('за 8міс.19 р.'!H2+'вересень 19 р.'!H2)</f>
        <v>36836.780000000006</v>
      </c>
      <c r="I2" s="2">
        <f>SUM('за 8міс.19 р.'!I2+'вересень 19 р.'!I2)</f>
        <v>33513.91</v>
      </c>
      <c r="J2" s="2">
        <f>SUM('за 8міс.19 р.'!J2+'вересень 19 р.'!J2)</f>
        <v>0</v>
      </c>
      <c r="K2" s="2">
        <f>SUM('за 8міс.19 р.'!K2+'вересень 19 р.'!K2)</f>
        <v>0</v>
      </c>
      <c r="L2" s="2">
        <f>SUM('за 8міс.19 р.'!L2+'вересень 19 р.'!L2)</f>
        <v>0</v>
      </c>
      <c r="M2" s="2">
        <f>SUM('за 8міс.19 р.'!M2+'вересень 19 р.'!M2)</f>
        <v>0</v>
      </c>
      <c r="N2" s="2">
        <f>SUM('за 8міс.19 р.'!N2+'вересень 19 р.'!N2)</f>
        <v>2820.1899999999996</v>
      </c>
      <c r="O2" s="2">
        <f>SUM('за 8міс.19 р.'!O2+'вересень 19 р.'!O2)</f>
        <v>194505.99000000002</v>
      </c>
      <c r="P2" s="2">
        <f>SUM('за 8міс.19 р.'!P2+'вересень 19 р.'!P2)</f>
        <v>0</v>
      </c>
      <c r="Q2" s="2">
        <f>SUM('за 8міс.19 р.'!Q2+'вересень 19 р.'!Q2)</f>
        <v>0</v>
      </c>
      <c r="R2" s="2">
        <f>SUM('за 8міс.19 р.'!R2+'вересень 19 р.'!R2)</f>
        <v>22943.800000000003</v>
      </c>
      <c r="S2" s="2">
        <f>SUM('за 8міс.19 р.'!S2+'вересень 19 р.'!S2)</f>
        <v>2245.94</v>
      </c>
      <c r="T2" s="2">
        <f>SUM('за 8міс.19 р.'!T2+'вересень 19 р.'!T2)</f>
        <v>169316.25</v>
      </c>
      <c r="U2" s="2">
        <f>SUM('за 8міс.19 р.'!U2+'вересень 19 р.'!U2)</f>
        <v>0</v>
      </c>
      <c r="V2" s="2">
        <f>SUM('за 8міс.19 р.'!V2+'вересень 19 р.'!V2)</f>
        <v>0</v>
      </c>
      <c r="W2" s="2">
        <f>SUM('за 8міс.19 р.'!W2+'вересень 19 р.'!W2)</f>
        <v>0</v>
      </c>
      <c r="X2" s="2">
        <f>SUM('за 8міс.19 р.'!X2+'вересень 19 р.'!X2)</f>
        <v>2351817.92</v>
      </c>
    </row>
    <row r="3" spans="1:25" ht="12.75">
      <c r="A3" s="6" t="s">
        <v>2</v>
      </c>
      <c r="B3" s="2" t="e">
        <f>SUM('за 8міс.19 р.'!B3+'вересень 19 р.'!B3)</f>
        <v>#REF!</v>
      </c>
      <c r="C3" s="2" t="e">
        <f>SUM('за 8міс.19 р.'!C3+'вересень 19 р.'!C3)</f>
        <v>#REF!</v>
      </c>
      <c r="D3" s="2" t="e">
        <f>SUM('за 8міс.19 р.'!D3+'вересень 19 р.'!D3)</f>
        <v>#REF!</v>
      </c>
      <c r="E3" s="2" t="e">
        <f>SUM('за 8міс.19 р.'!E3+'вересень 19 р.'!E3)</f>
        <v>#REF!</v>
      </c>
      <c r="F3" s="2" t="e">
        <f>SUM('за 8міс.19 р.'!F3+'вересень 19 р.'!F3)</f>
        <v>#REF!</v>
      </c>
      <c r="G3" s="2" t="e">
        <f>SUM('за 8міс.19 р.'!G3+'вересень 19 р.'!G3)</f>
        <v>#REF!</v>
      </c>
      <c r="H3" s="2" t="e">
        <f>SUM('за 8міс.19 р.'!H3+'вересень 19 р.'!H3)</f>
        <v>#REF!</v>
      </c>
      <c r="I3" s="2" t="e">
        <f>SUM('за 8міс.19 р.'!I3+'вересень 19 р.'!I3)</f>
        <v>#REF!</v>
      </c>
      <c r="J3" s="2" t="e">
        <f>SUM('за 8міс.19 р.'!J3+'вересень 19 р.'!J3)</f>
        <v>#REF!</v>
      </c>
      <c r="K3" s="2" t="e">
        <f>SUM('за 8міс.19 р.'!K3+'вересень 19 р.'!K3)</f>
        <v>#REF!</v>
      </c>
      <c r="L3" s="2" t="e">
        <f>SUM('за 8міс.19 р.'!L3+'вересень 19 р.'!L3)</f>
        <v>#REF!</v>
      </c>
      <c r="M3" s="2" t="e">
        <f>SUM('за 8міс.19 р.'!M3+'вересень 19 р.'!M3)</f>
        <v>#REF!</v>
      </c>
      <c r="N3" s="2" t="e">
        <f>SUM('за 8міс.19 р.'!N3+'вересень 19 р.'!N3)</f>
        <v>#REF!</v>
      </c>
      <c r="O3" s="2" t="e">
        <f>SUM('за 8міс.19 р.'!O3+'вересень 19 р.'!O3)</f>
        <v>#REF!</v>
      </c>
      <c r="P3" s="2" t="e">
        <f>SUM('за 8міс.19 р.'!P3+'вересень 19 р.'!P3)</f>
        <v>#REF!</v>
      </c>
      <c r="Q3" s="2" t="e">
        <f>SUM('за 8міс.19 р.'!Q3+'вересень 19 р.'!Q3)</f>
        <v>#REF!</v>
      </c>
      <c r="R3" s="2" t="e">
        <f>SUM('за 8міс.19 р.'!R3+'вересень 19 р.'!R3)</f>
        <v>#REF!</v>
      </c>
      <c r="S3" s="2" t="e">
        <f>SUM('за 8міс.19 р.'!S3+'вересень 19 р.'!S3)</f>
        <v>#REF!</v>
      </c>
      <c r="T3" s="2" t="e">
        <f>SUM('за 8міс.19 р.'!T3+'вересень 19 р.'!T3)</f>
        <v>#REF!</v>
      </c>
      <c r="U3" s="2" t="e">
        <f>SUM('за 8міс.19 р.'!U3+'вересень 19 р.'!U3)</f>
        <v>#REF!</v>
      </c>
      <c r="V3" s="2" t="e">
        <f>SUM('за 8міс.19 р.'!V3+'вересень 19 р.'!V3)</f>
        <v>#REF!</v>
      </c>
      <c r="W3" s="2" t="e">
        <f>SUM('за 8міс.19 р.'!W3+'вересень 19 р.'!W3)</f>
        <v>#REF!</v>
      </c>
      <c r="X3" s="2" t="e">
        <f>SUM('за 8міс.19 р.'!X3+'вересень 19 р.'!X3)</f>
        <v>#REF!</v>
      </c>
      <c r="Y3" s="14"/>
    </row>
    <row r="4" spans="1:24" ht="12.75">
      <c r="A4" s="22" t="s">
        <v>21</v>
      </c>
      <c r="B4" s="4">
        <v>2111</v>
      </c>
      <c r="C4" s="2">
        <v>2111</v>
      </c>
      <c r="D4" s="2">
        <v>2110</v>
      </c>
      <c r="E4" s="2">
        <v>2120</v>
      </c>
      <c r="F4" s="2">
        <v>2200</v>
      </c>
      <c r="G4" s="2">
        <v>2210</v>
      </c>
      <c r="H4" s="2">
        <v>2230</v>
      </c>
      <c r="I4" s="2">
        <v>2240</v>
      </c>
      <c r="J4" s="2">
        <v>2800</v>
      </c>
      <c r="K4" s="2"/>
      <c r="L4" s="2"/>
      <c r="M4" s="2"/>
      <c r="N4" s="2">
        <v>2250</v>
      </c>
      <c r="O4" s="2">
        <v>2270</v>
      </c>
      <c r="P4" s="2">
        <v>2271</v>
      </c>
      <c r="Q4" s="2">
        <v>2272</v>
      </c>
      <c r="R4" s="2">
        <v>2273</v>
      </c>
      <c r="S4" s="2">
        <v>2274</v>
      </c>
      <c r="T4" s="2">
        <v>2275</v>
      </c>
      <c r="U4" s="2">
        <v>2282</v>
      </c>
      <c r="V4" s="2" t="s">
        <v>4</v>
      </c>
      <c r="W4" s="2"/>
      <c r="X4" s="2"/>
    </row>
    <row r="5" spans="1:25" ht="12.75">
      <c r="A5" s="23"/>
      <c r="B5" s="23"/>
      <c r="C5" s="23"/>
      <c r="D5" s="23">
        <f>SUM(D2)</f>
        <v>1604509.25</v>
      </c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14"/>
    </row>
    <row r="6" spans="1:24" ht="12.75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</row>
  </sheetData>
  <sheetProtection/>
  <printOptions/>
  <pageMargins left="0.75" right="0.75" top="1" bottom="1" header="0.5" footer="0.5"/>
  <pageSetup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X4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A2" sqref="A2:IV17"/>
    </sheetView>
  </sheetViews>
  <sheetFormatPr defaultColWidth="9.00390625" defaultRowHeight="12.75"/>
  <cols>
    <col min="1" max="1" width="19.00390625" style="0" customWidth="1"/>
    <col min="2" max="2" width="10.875" style="0" bestFit="1" customWidth="1"/>
    <col min="4" max="4" width="10.625" style="0" customWidth="1"/>
    <col min="5" max="5" width="11.25390625" style="0" customWidth="1"/>
    <col min="6" max="6" width="11.625" style="0" customWidth="1"/>
    <col min="7" max="7" width="10.25390625" style="0" customWidth="1"/>
    <col min="9" max="9" width="10.00390625" style="0" customWidth="1"/>
    <col min="10" max="10" width="6.875" style="0" customWidth="1"/>
    <col min="11" max="11" width="4.00390625" style="0" customWidth="1"/>
    <col min="12" max="12" width="3.875" style="0" customWidth="1"/>
    <col min="13" max="13" width="3.75390625" style="0" customWidth="1"/>
    <col min="14" max="14" width="7.875" style="0" customWidth="1"/>
    <col min="15" max="15" width="9.375" style="0" customWidth="1"/>
    <col min="16" max="16" width="8.75390625" style="0" customWidth="1"/>
    <col min="19" max="19" width="12.00390625" style="0" customWidth="1"/>
    <col min="20" max="20" width="7.125" style="0" customWidth="1"/>
    <col min="22" max="22" width="7.375" style="0" customWidth="1"/>
    <col min="23" max="23" width="5.00390625" style="0" customWidth="1"/>
    <col min="24" max="24" width="11.125" style="0" customWidth="1"/>
  </cols>
  <sheetData>
    <row r="1" spans="1:24" ht="12.75">
      <c r="A1" s="26" t="s">
        <v>1</v>
      </c>
      <c r="B1" s="2">
        <v>133524.08</v>
      </c>
      <c r="C1" s="2">
        <v>33042.61</v>
      </c>
      <c r="D1" s="2">
        <f>SUM(B1:C1)</f>
        <v>166566.69</v>
      </c>
      <c r="E1" s="2">
        <v>36499.74</v>
      </c>
      <c r="F1" s="3">
        <f>G1+H1+I1+N1+O1+U1</f>
        <v>30959.239999999998</v>
      </c>
      <c r="G1" s="2">
        <v>15589.25</v>
      </c>
      <c r="H1" s="2">
        <v>5075.32</v>
      </c>
      <c r="I1" s="2">
        <v>5078.8</v>
      </c>
      <c r="J1" s="2"/>
      <c r="K1" s="2"/>
      <c r="L1" s="2"/>
      <c r="M1" s="2"/>
      <c r="N1" s="2">
        <v>1795.82</v>
      </c>
      <c r="O1" s="3">
        <f>P1+Q1+R1+S1+T1</f>
        <v>2670.05</v>
      </c>
      <c r="P1" s="2"/>
      <c r="Q1" s="2"/>
      <c r="R1" s="2">
        <v>2670.05</v>
      </c>
      <c r="S1" s="2"/>
      <c r="T1" s="2"/>
      <c r="U1" s="2">
        <v>750</v>
      </c>
      <c r="V1" s="2"/>
      <c r="W1" s="2"/>
      <c r="X1" s="3">
        <f>D1+E1+F1+U1+V1</f>
        <v>234775.66999999998</v>
      </c>
    </row>
    <row r="2" spans="1:24" ht="12.75">
      <c r="A2" s="1" t="s">
        <v>0</v>
      </c>
      <c r="B2" s="3">
        <f>SUM(B1:B1)</f>
        <v>133524.08</v>
      </c>
      <c r="C2" s="3">
        <f>SUM(C1:C1)</f>
        <v>33042.61</v>
      </c>
      <c r="D2" s="3">
        <f>SUM(D1:D1)</f>
        <v>166566.69</v>
      </c>
      <c r="E2" s="3">
        <f>SUM(E1:E1)</f>
        <v>36499.74</v>
      </c>
      <c r="F2" s="3">
        <f>G2+H2+I2+N2+O2+U2</f>
        <v>30959.239999999998</v>
      </c>
      <c r="G2" s="2">
        <f>SUM(G1:G1)</f>
        <v>15589.25</v>
      </c>
      <c r="H2" s="2">
        <f>SUM(H1:H1)</f>
        <v>5075.32</v>
      </c>
      <c r="I2" s="2">
        <f>SUM(I1:I1)</f>
        <v>5078.8</v>
      </c>
      <c r="J2" s="2">
        <f>SUM(J1:J1)</f>
        <v>0</v>
      </c>
      <c r="K2" s="2"/>
      <c r="L2" s="2"/>
      <c r="M2" s="2"/>
      <c r="N2" s="2">
        <f aca="true" t="shared" si="0" ref="N2:V2">SUM(N1:N1)</f>
        <v>1795.82</v>
      </c>
      <c r="O2" s="2">
        <f t="shared" si="0"/>
        <v>2670.05</v>
      </c>
      <c r="P2" s="2">
        <f t="shared" si="0"/>
        <v>0</v>
      </c>
      <c r="Q2" s="2">
        <f t="shared" si="0"/>
        <v>0</v>
      </c>
      <c r="R2" s="2">
        <f t="shared" si="0"/>
        <v>2670.05</v>
      </c>
      <c r="S2" s="2">
        <f t="shared" si="0"/>
        <v>0</v>
      </c>
      <c r="T2" s="2">
        <f t="shared" si="0"/>
        <v>0</v>
      </c>
      <c r="U2" s="2">
        <f t="shared" si="0"/>
        <v>750</v>
      </c>
      <c r="V2" s="3">
        <f t="shared" si="0"/>
        <v>0</v>
      </c>
      <c r="W2" s="2"/>
      <c r="X2" s="3">
        <f>D2+E2+F2+U2+V2</f>
        <v>234775.66999999998</v>
      </c>
    </row>
    <row r="3" spans="1:24" ht="12.75">
      <c r="A3" s="1" t="s">
        <v>2</v>
      </c>
      <c r="B3" s="3" t="e">
        <f>SUM(B2,#REF!)</f>
        <v>#REF!</v>
      </c>
      <c r="C3" s="3" t="e">
        <f>SUM(C2,#REF!)</f>
        <v>#REF!</v>
      </c>
      <c r="D3" s="3" t="e">
        <f>#REF!+D2</f>
        <v>#REF!</v>
      </c>
      <c r="E3" s="3" t="e">
        <f>#REF!+E2</f>
        <v>#REF!</v>
      </c>
      <c r="F3" s="3" t="e">
        <f>G3+H3+I3+N3+O3+U3</f>
        <v>#REF!</v>
      </c>
      <c r="G3" s="2" t="e">
        <f>#REF!+G2</f>
        <v>#REF!</v>
      </c>
      <c r="H3" s="2" t="e">
        <f>#REF!+H2</f>
        <v>#REF!</v>
      </c>
      <c r="I3" s="2" t="e">
        <f>#REF!+I2</f>
        <v>#REF!</v>
      </c>
      <c r="J3" s="2" t="e">
        <f>#REF!+J2</f>
        <v>#REF!</v>
      </c>
      <c r="K3" s="2"/>
      <c r="L3" s="2"/>
      <c r="M3" s="2"/>
      <c r="N3" s="2" t="e">
        <f>#REF!+N2</f>
        <v>#REF!</v>
      </c>
      <c r="O3" s="3" t="e">
        <f>P3+Q3+R3+S3+T3</f>
        <v>#REF!</v>
      </c>
      <c r="P3" s="2" t="e">
        <f>#REF!+P2</f>
        <v>#REF!</v>
      </c>
      <c r="Q3" s="2" t="e">
        <f>#REF!+Q2</f>
        <v>#REF!</v>
      </c>
      <c r="R3" s="2" t="e">
        <f>#REF!+R2</f>
        <v>#REF!</v>
      </c>
      <c r="S3" s="2" t="e">
        <f>#REF!+S2</f>
        <v>#REF!</v>
      </c>
      <c r="T3" s="2" t="e">
        <f>#REF!+T2</f>
        <v>#REF!</v>
      </c>
      <c r="U3" s="2" t="e">
        <f>#REF!+U2</f>
        <v>#REF!</v>
      </c>
      <c r="V3" s="3" t="e">
        <f>SUM(V2,#REF!)</f>
        <v>#REF!</v>
      </c>
      <c r="W3" s="2"/>
      <c r="X3" s="3" t="e">
        <f>D3+E3+F3++V3</f>
        <v>#REF!</v>
      </c>
    </row>
    <row r="4" spans="1:24" ht="12.75">
      <c r="A4" s="17" t="s">
        <v>22</v>
      </c>
      <c r="B4" s="5">
        <v>2111</v>
      </c>
      <c r="C4" s="1">
        <v>2111</v>
      </c>
      <c r="D4" s="1">
        <v>2110</v>
      </c>
      <c r="E4" s="1">
        <v>2120</v>
      </c>
      <c r="F4" s="1">
        <v>2200</v>
      </c>
      <c r="G4" s="1">
        <v>2210</v>
      </c>
      <c r="H4" s="1">
        <v>2230</v>
      </c>
      <c r="I4" s="1">
        <v>2240</v>
      </c>
      <c r="J4" s="1">
        <v>2800</v>
      </c>
      <c r="K4" s="1"/>
      <c r="L4" s="1"/>
      <c r="M4" s="1"/>
      <c r="N4" s="1">
        <v>2250</v>
      </c>
      <c r="O4" s="1">
        <v>2270</v>
      </c>
      <c r="P4" s="1">
        <v>2271</v>
      </c>
      <c r="Q4" s="26">
        <v>2272</v>
      </c>
      <c r="R4" s="1">
        <v>2273</v>
      </c>
      <c r="S4" s="1">
        <v>2274</v>
      </c>
      <c r="T4" s="1">
        <v>2275</v>
      </c>
      <c r="U4" s="1">
        <v>2282</v>
      </c>
      <c r="V4" s="1">
        <v>2730</v>
      </c>
      <c r="W4" s="2"/>
      <c r="X4" s="3"/>
    </row>
  </sheetData>
  <sheetProtection/>
  <printOptions/>
  <pageMargins left="0.75" right="0.75" top="1" bottom="1" header="0.5" footer="0.5"/>
  <pageSetup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Y6"/>
  <sheetViews>
    <sheetView zoomScale="80" zoomScaleNormal="80" zoomScalePageLayoutView="0" workbookViewId="0" topLeftCell="A1">
      <selection activeCell="A2" sqref="A2:IV17"/>
    </sheetView>
  </sheetViews>
  <sheetFormatPr defaultColWidth="9.00390625" defaultRowHeight="12.75"/>
  <cols>
    <col min="1" max="1" width="18.125" style="0" customWidth="1"/>
    <col min="2" max="2" width="14.875" style="0" customWidth="1"/>
    <col min="3" max="3" width="13.375" style="0" customWidth="1"/>
    <col min="4" max="4" width="14.75390625" style="0" customWidth="1"/>
    <col min="5" max="5" width="18.75390625" style="0" customWidth="1"/>
    <col min="6" max="6" width="12.25390625" style="0" customWidth="1"/>
    <col min="7" max="7" width="13.625" style="0" customWidth="1"/>
    <col min="8" max="8" width="12.875" style="0" customWidth="1"/>
    <col min="9" max="9" width="13.00390625" style="0" customWidth="1"/>
    <col min="10" max="10" width="12.00390625" style="0" customWidth="1"/>
    <col min="11" max="11" width="5.125" style="0" customWidth="1"/>
    <col min="12" max="12" width="6.125" style="0" customWidth="1"/>
    <col min="13" max="13" width="5.875" style="0" customWidth="1"/>
    <col min="14" max="14" width="12.25390625" style="0" customWidth="1"/>
    <col min="15" max="15" width="13.625" style="0" bestFit="1" customWidth="1"/>
    <col min="16" max="16" width="12.00390625" style="0" customWidth="1"/>
    <col min="17" max="17" width="10.875" style="0" customWidth="1"/>
    <col min="18" max="18" width="11.875" style="0" customWidth="1"/>
    <col min="19" max="19" width="14.375" style="0" customWidth="1"/>
    <col min="20" max="20" width="9.875" style="0" customWidth="1"/>
    <col min="21" max="21" width="11.875" style="0" customWidth="1"/>
    <col min="22" max="22" width="7.375" style="0" customWidth="1"/>
    <col min="23" max="23" width="6.25390625" style="0" customWidth="1"/>
    <col min="24" max="24" width="16.00390625" style="0" customWidth="1"/>
  </cols>
  <sheetData>
    <row r="1" spans="1:25" ht="14.25">
      <c r="A1" s="27" t="s">
        <v>1</v>
      </c>
      <c r="B1" s="29">
        <f>SUM('за 9міс.19 р.'!B1+'жовтень 19 р.'!B1)</f>
        <v>1448390.37</v>
      </c>
      <c r="C1" s="29">
        <f>SUM('за 9міс.19 р.'!C1+'жовтень 19 р.'!C1)</f>
        <v>322685.57</v>
      </c>
      <c r="D1" s="29">
        <f>SUM('за 9міс.19 р.'!D1+'жовтень 19 р.'!D1)</f>
        <v>1771075.94</v>
      </c>
      <c r="E1" s="29">
        <f>SUM('за 9міс.19 р.'!E1+'жовтень 19 р.'!E1)</f>
        <v>388089.35000000003</v>
      </c>
      <c r="F1" s="29">
        <f>SUM('за 9міс.19 р.'!F1+'жовтень 19 р.'!F1)</f>
        <v>426678.29999999993</v>
      </c>
      <c r="G1" s="29">
        <f>SUM('за 9міс.19 р.'!G1+'жовтень 19 р.'!G1)</f>
        <v>143631.44</v>
      </c>
      <c r="H1" s="29">
        <f>SUM('за 9міс.19 р.'!H1+'жовтень 19 р.'!H1)</f>
        <v>41912.100000000006</v>
      </c>
      <c r="I1" s="29">
        <f>SUM('за 9міс.19 р.'!I1+'жовтень 19 р.'!I1)</f>
        <v>38592.71000000001</v>
      </c>
      <c r="J1" s="29">
        <f>SUM('за 9міс.19 р.'!J1+'жовтень 19 р.'!J1)</f>
        <v>0</v>
      </c>
      <c r="K1" s="29">
        <f>SUM('за 9міс.19 р.'!K1+'жовтень 19 р.'!K1)</f>
        <v>0</v>
      </c>
      <c r="L1" s="29">
        <f>SUM('за 9міс.19 р.'!L1+'жовтень 19 р.'!L1)</f>
        <v>0</v>
      </c>
      <c r="M1" s="29">
        <f>SUM('за 9міс.19 р.'!M1+'жовтень 19 р.'!M1)</f>
        <v>0</v>
      </c>
      <c r="N1" s="29">
        <f>SUM('за 9міс.19 р.'!N1+'жовтень 19 р.'!N1)</f>
        <v>4616.009999999999</v>
      </c>
      <c r="O1" s="29">
        <f>SUM('за 9міс.19 р.'!O1+'жовтень 19 р.'!O1)</f>
        <v>197176.04</v>
      </c>
      <c r="P1" s="29">
        <f>SUM('за 9міс.19 р.'!P1+'жовтень 19 р.'!P1)</f>
        <v>0</v>
      </c>
      <c r="Q1" s="29">
        <f>SUM('за 9міс.19 р.'!Q1+'жовтень 19 р.'!Q1)</f>
        <v>0</v>
      </c>
      <c r="R1" s="29">
        <f>SUM('за 9міс.19 р.'!R1+'жовтень 19 р.'!R1)</f>
        <v>25613.850000000002</v>
      </c>
      <c r="S1" s="29">
        <f>SUM('за 9міс.19 р.'!S1+'жовтень 19 р.'!S1)</f>
        <v>2245.94</v>
      </c>
      <c r="T1" s="29">
        <f>SUM('за 9міс.19 р.'!T1+'жовтень 19 р.'!T1)</f>
        <v>169316.25</v>
      </c>
      <c r="U1" s="29">
        <f>SUM('за 9міс.19 р.'!U1+'жовтень 19 р.'!U1)</f>
        <v>750</v>
      </c>
      <c r="V1" s="29">
        <f>SUM('за 9міс.19 р.'!V1+'жовтень 19 р.'!V1)</f>
        <v>0</v>
      </c>
      <c r="W1" s="29">
        <f>SUM('за 9міс.19 р.'!W1+'жовтень 19 р.'!W1)</f>
        <v>0</v>
      </c>
      <c r="X1" s="29">
        <f>SUM('за 9міс.19 р.'!X1+'жовтень 19 р.'!X1)</f>
        <v>2586593.59</v>
      </c>
      <c r="Y1" s="36"/>
    </row>
    <row r="2" spans="1:25" ht="15">
      <c r="A2" s="28" t="s">
        <v>0</v>
      </c>
      <c r="B2" s="29">
        <f>SUM('за 9міс.19 р.'!B2+'жовтень 19 р.'!B2)</f>
        <v>1448390.37</v>
      </c>
      <c r="C2" s="29">
        <f>SUM('за 9міс.19 р.'!C2+'жовтень 19 р.'!C2)</f>
        <v>322685.57</v>
      </c>
      <c r="D2" s="29">
        <f>SUM('за 9міс.19 р.'!D2+'жовтень 19 р.'!D2)</f>
        <v>1771075.94</v>
      </c>
      <c r="E2" s="29">
        <f>SUM('за 9міс.19 р.'!E2+'жовтень 19 р.'!E2)</f>
        <v>388089.35000000003</v>
      </c>
      <c r="F2" s="29">
        <f>SUM('за 9міс.19 р.'!F2+'жовтень 19 р.'!F2)</f>
        <v>426678.29999999993</v>
      </c>
      <c r="G2" s="29">
        <f>SUM('за 9міс.19 р.'!G2+'жовтень 19 р.'!G2)</f>
        <v>143631.44</v>
      </c>
      <c r="H2" s="29">
        <f>SUM('за 9міс.19 р.'!H2+'жовтень 19 р.'!H2)</f>
        <v>41912.100000000006</v>
      </c>
      <c r="I2" s="29">
        <f>SUM('за 9міс.19 р.'!I2+'жовтень 19 р.'!I2)</f>
        <v>38592.71000000001</v>
      </c>
      <c r="J2" s="29">
        <f>SUM('за 9міс.19 р.'!J2+'жовтень 19 р.'!J2)</f>
        <v>0</v>
      </c>
      <c r="K2" s="29">
        <f>SUM('за 9міс.19 р.'!K2+'жовтень 19 р.'!K2)</f>
        <v>0</v>
      </c>
      <c r="L2" s="29">
        <f>SUM('за 9міс.19 р.'!L2+'жовтень 19 р.'!L2)</f>
        <v>0</v>
      </c>
      <c r="M2" s="29">
        <f>SUM('за 9міс.19 р.'!M2+'жовтень 19 р.'!M2)</f>
        <v>0</v>
      </c>
      <c r="N2" s="29">
        <f>SUM('за 9міс.19 р.'!N2+'жовтень 19 р.'!N2)</f>
        <v>4616.009999999999</v>
      </c>
      <c r="O2" s="29">
        <f>SUM('за 9міс.19 р.'!O2+'жовтень 19 р.'!O2)</f>
        <v>197176.04</v>
      </c>
      <c r="P2" s="29">
        <f>SUM('за 9міс.19 р.'!P2+'жовтень 19 р.'!P2)</f>
        <v>0</v>
      </c>
      <c r="Q2" s="29">
        <f>SUM('за 9міс.19 р.'!Q2+'жовтень 19 р.'!Q2)</f>
        <v>0</v>
      </c>
      <c r="R2" s="29">
        <f>SUM('за 9міс.19 р.'!R2+'жовтень 19 р.'!R2)</f>
        <v>25613.850000000002</v>
      </c>
      <c r="S2" s="29">
        <f>SUM('за 9міс.19 р.'!S2+'жовтень 19 р.'!S2)</f>
        <v>2245.94</v>
      </c>
      <c r="T2" s="29">
        <f>SUM('за 9міс.19 р.'!T2+'жовтень 19 р.'!T2)</f>
        <v>169316.25</v>
      </c>
      <c r="U2" s="29">
        <f>SUM('за 9міс.19 р.'!U2+'жовтень 19 р.'!U2)</f>
        <v>750</v>
      </c>
      <c r="V2" s="29">
        <f>SUM('за 9міс.19 р.'!V2+'жовтень 19 р.'!V2)</f>
        <v>0</v>
      </c>
      <c r="W2" s="29">
        <f>SUM('за 9міс.19 р.'!W2+'жовтень 19 р.'!W2)</f>
        <v>0</v>
      </c>
      <c r="X2" s="29">
        <f>SUM('за 9міс.19 р.'!X2+'жовтень 19 р.'!X2)</f>
        <v>2586593.59</v>
      </c>
      <c r="Y2" s="36"/>
    </row>
    <row r="3" spans="1:25" ht="15">
      <c r="A3" s="28" t="s">
        <v>2</v>
      </c>
      <c r="B3" s="29" t="e">
        <f>SUM('за 9міс.19 р.'!B3+'жовтень 19 р.'!B3)</f>
        <v>#REF!</v>
      </c>
      <c r="C3" s="29" t="e">
        <f>SUM('за 9міс.19 р.'!C3+'жовтень 19 р.'!C3)</f>
        <v>#REF!</v>
      </c>
      <c r="D3" s="29" t="e">
        <f>SUM('за 9міс.19 р.'!D3+'жовтень 19 р.'!D3)</f>
        <v>#REF!</v>
      </c>
      <c r="E3" s="29" t="e">
        <f>SUM('за 9міс.19 р.'!E3+'жовтень 19 р.'!E3)</f>
        <v>#REF!</v>
      </c>
      <c r="F3" s="29" t="e">
        <f>SUM('за 9міс.19 р.'!F3+'жовтень 19 р.'!F3)</f>
        <v>#REF!</v>
      </c>
      <c r="G3" s="29" t="e">
        <f>SUM('за 9міс.19 р.'!G3+'жовтень 19 р.'!G3)</f>
        <v>#REF!</v>
      </c>
      <c r="H3" s="29" t="e">
        <f>SUM('за 9міс.19 р.'!H3+'жовтень 19 р.'!H3)</f>
        <v>#REF!</v>
      </c>
      <c r="I3" s="29" t="e">
        <f>SUM('за 9міс.19 р.'!I3+'жовтень 19 р.'!I3)</f>
        <v>#REF!</v>
      </c>
      <c r="J3" s="29" t="e">
        <f>SUM('за 9міс.19 р.'!J3+'жовтень 19 р.'!J3)</f>
        <v>#REF!</v>
      </c>
      <c r="K3" s="29" t="e">
        <f>SUM('за 9міс.19 р.'!K3+'жовтень 19 р.'!K3)</f>
        <v>#REF!</v>
      </c>
      <c r="L3" s="29" t="e">
        <f>SUM('за 9міс.19 р.'!L3+'жовтень 19 р.'!L3)</f>
        <v>#REF!</v>
      </c>
      <c r="M3" s="29" t="e">
        <f>SUM('за 9міс.19 р.'!M3+'жовтень 19 р.'!M3)</f>
        <v>#REF!</v>
      </c>
      <c r="N3" s="29" t="e">
        <f>SUM('за 9міс.19 р.'!N3+'жовтень 19 р.'!N3)</f>
        <v>#REF!</v>
      </c>
      <c r="O3" s="29" t="e">
        <f>SUM('за 9міс.19 р.'!O3+'жовтень 19 р.'!O3)</f>
        <v>#REF!</v>
      </c>
      <c r="P3" s="29" t="e">
        <f>SUM('за 9міс.19 р.'!P3+'жовтень 19 р.'!P3)</f>
        <v>#REF!</v>
      </c>
      <c r="Q3" s="29" t="e">
        <f>SUM('за 9міс.19 р.'!Q3+'жовтень 19 р.'!Q3)</f>
        <v>#REF!</v>
      </c>
      <c r="R3" s="29" t="e">
        <f>SUM('за 9міс.19 р.'!R3+'жовтень 19 р.'!R3)</f>
        <v>#REF!</v>
      </c>
      <c r="S3" s="29" t="e">
        <f>SUM('за 9міс.19 р.'!S3+'жовтень 19 р.'!S3)</f>
        <v>#REF!</v>
      </c>
      <c r="T3" s="29" t="e">
        <f>SUM('за 9міс.19 р.'!T3+'жовтень 19 р.'!T3)</f>
        <v>#REF!</v>
      </c>
      <c r="U3" s="29" t="e">
        <f>SUM('за 9міс.19 р.'!U3+'жовтень 19 р.'!U3)</f>
        <v>#REF!</v>
      </c>
      <c r="V3" s="29" t="e">
        <f>SUM('за 9міс.19 р.'!V3+'жовтень 19 р.'!V3)</f>
        <v>#REF!</v>
      </c>
      <c r="W3" s="29" t="e">
        <f>SUM('за 9міс.19 р.'!W3+'жовтень 19 р.'!W3)</f>
        <v>#REF!</v>
      </c>
      <c r="X3" s="29" t="e">
        <f>SUM('за 9міс.19 р.'!X3+'жовтень 19 р.'!X3)</f>
        <v>#REF!</v>
      </c>
      <c r="Y3" s="36"/>
    </row>
    <row r="4" spans="1:24" ht="15">
      <c r="A4" s="30" t="s">
        <v>23</v>
      </c>
      <c r="B4" s="4">
        <v>2111</v>
      </c>
      <c r="C4" s="2">
        <v>2111</v>
      </c>
      <c r="D4" s="2">
        <v>2110</v>
      </c>
      <c r="E4" s="2">
        <v>2120</v>
      </c>
      <c r="F4" s="2">
        <v>2200</v>
      </c>
      <c r="G4" s="2">
        <v>2210</v>
      </c>
      <c r="H4" s="2">
        <v>2230</v>
      </c>
      <c r="I4" s="2">
        <v>2240</v>
      </c>
      <c r="J4" s="2">
        <v>2800</v>
      </c>
      <c r="K4" s="2"/>
      <c r="L4" s="2"/>
      <c r="M4" s="2"/>
      <c r="N4" s="2">
        <v>2250</v>
      </c>
      <c r="O4" s="2">
        <v>2270</v>
      </c>
      <c r="P4" s="2">
        <v>2271</v>
      </c>
      <c r="Q4" s="2">
        <v>2272</v>
      </c>
      <c r="R4" s="2">
        <v>2273</v>
      </c>
      <c r="S4" s="2">
        <v>2274</v>
      </c>
      <c r="T4" s="2">
        <v>2275</v>
      </c>
      <c r="U4" s="2">
        <v>2282</v>
      </c>
      <c r="V4" s="2">
        <v>2730</v>
      </c>
      <c r="W4" s="2"/>
      <c r="X4" s="2"/>
    </row>
    <row r="5" spans="1:24" ht="12.75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</row>
    <row r="6" spans="1:24" ht="12.75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38"/>
    </row>
  </sheetData>
  <sheetProtection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4"/>
  <sheetViews>
    <sheetView zoomScalePageLayoutView="0" workbookViewId="0" topLeftCell="A1">
      <pane xSplit="1" topLeftCell="C1" activePane="topRight" state="frozen"/>
      <selection pane="topLeft" activeCell="A1" sqref="A1"/>
      <selection pane="topRight" activeCell="A3" sqref="A3:IV3"/>
    </sheetView>
  </sheetViews>
  <sheetFormatPr defaultColWidth="9.00390625" defaultRowHeight="12.75"/>
  <cols>
    <col min="1" max="1" width="17.00390625" style="0" customWidth="1"/>
    <col min="2" max="2" width="11.00390625" style="0" customWidth="1"/>
    <col min="3" max="3" width="8.25390625" style="0" customWidth="1"/>
    <col min="4" max="4" width="9.375" style="0" customWidth="1"/>
    <col min="5" max="5" width="10.875" style="0" customWidth="1"/>
    <col min="7" max="7" width="8.625" style="0" customWidth="1"/>
    <col min="8" max="8" width="8.875" style="0" customWidth="1"/>
    <col min="9" max="9" width="8.00390625" style="0" customWidth="1"/>
    <col min="10" max="10" width="6.625" style="0" customWidth="1"/>
    <col min="11" max="12" width="3.25390625" style="0" customWidth="1"/>
    <col min="13" max="13" width="3.625" style="0" customWidth="1"/>
    <col min="14" max="14" width="7.125" style="0" customWidth="1"/>
    <col min="15" max="15" width="10.25390625" style="0" customWidth="1"/>
    <col min="16" max="16" width="9.125" style="0" customWidth="1"/>
    <col min="17" max="18" width="8.25390625" style="0" customWidth="1"/>
    <col min="19" max="19" width="11.625" style="0" customWidth="1"/>
    <col min="20" max="20" width="9.00390625" style="0" customWidth="1"/>
    <col min="21" max="21" width="7.00390625" style="0" customWidth="1"/>
    <col min="22" max="22" width="3.75390625" style="0" customWidth="1"/>
    <col min="23" max="23" width="4.25390625" style="0" customWidth="1"/>
    <col min="24" max="24" width="9.375" style="0" customWidth="1"/>
  </cols>
  <sheetData>
    <row r="1" spans="1:24" ht="12.75">
      <c r="A1" s="26" t="s">
        <v>1</v>
      </c>
      <c r="B1" s="2">
        <v>138905.61</v>
      </c>
      <c r="C1" s="2">
        <v>32388.35</v>
      </c>
      <c r="D1" s="2">
        <f>SUM(B1:C1)</f>
        <v>171293.96</v>
      </c>
      <c r="E1" s="2">
        <v>37744.14</v>
      </c>
      <c r="F1" s="3">
        <f>G1+H1+I1+N1+O1+U1</f>
        <v>35011.64</v>
      </c>
      <c r="G1" s="2">
        <v>22569</v>
      </c>
      <c r="H1" s="2">
        <v>3342.66</v>
      </c>
      <c r="I1" s="2">
        <v>2082.8</v>
      </c>
      <c r="J1" s="2"/>
      <c r="K1" s="2"/>
      <c r="L1" s="2"/>
      <c r="M1" s="2"/>
      <c r="N1" s="2">
        <v>986.39</v>
      </c>
      <c r="O1" s="3">
        <f>P1+Q1+R1+S1+T1</f>
        <v>6030.79</v>
      </c>
      <c r="P1" s="2"/>
      <c r="Q1" s="2"/>
      <c r="R1" s="2">
        <v>3784.85</v>
      </c>
      <c r="S1" s="2">
        <v>2245.94</v>
      </c>
      <c r="T1" s="2"/>
      <c r="U1" s="2"/>
      <c r="V1" s="2"/>
      <c r="W1" s="2"/>
      <c r="X1" s="3">
        <f>D1+E1+F1</f>
        <v>244049.74</v>
      </c>
    </row>
    <row r="2" spans="1:24" ht="12.75">
      <c r="A2" s="1" t="s">
        <v>0</v>
      </c>
      <c r="B2" s="3">
        <f>SUM(B1:B1)</f>
        <v>138905.61</v>
      </c>
      <c r="C2" s="3">
        <f>SUM(C1:C1)</f>
        <v>32388.35</v>
      </c>
      <c r="D2" s="3">
        <f>SUM(D1:D1)</f>
        <v>171293.96</v>
      </c>
      <c r="E2" s="2">
        <f>SUM(E1:E1)</f>
        <v>37744.14</v>
      </c>
      <c r="F2" s="3">
        <f>G2+H2+I2+N2+O2+U2</f>
        <v>35011.64</v>
      </c>
      <c r="G2" s="2">
        <f>SUM(G1:G1)</f>
        <v>22569</v>
      </c>
      <c r="H2" s="2">
        <f>SUM(H1:H1)</f>
        <v>3342.66</v>
      </c>
      <c r="I2" s="3">
        <f>SUM(I1:I1)</f>
        <v>2082.8</v>
      </c>
      <c r="J2" s="2"/>
      <c r="K2" s="2"/>
      <c r="L2" s="2"/>
      <c r="M2" s="2"/>
      <c r="N2" s="2">
        <f aca="true" t="shared" si="0" ref="N2:W2">SUM(N1:N1)</f>
        <v>986.39</v>
      </c>
      <c r="O2" s="2">
        <f t="shared" si="0"/>
        <v>6030.79</v>
      </c>
      <c r="P2" s="2">
        <f t="shared" si="0"/>
        <v>0</v>
      </c>
      <c r="Q2" s="2">
        <f t="shared" si="0"/>
        <v>0</v>
      </c>
      <c r="R2" s="2">
        <f t="shared" si="0"/>
        <v>3784.85</v>
      </c>
      <c r="S2" s="3">
        <f t="shared" si="0"/>
        <v>2245.94</v>
      </c>
      <c r="T2" s="3">
        <f t="shared" si="0"/>
        <v>0</v>
      </c>
      <c r="U2" s="3">
        <f t="shared" si="0"/>
        <v>0</v>
      </c>
      <c r="V2" s="3">
        <f t="shared" si="0"/>
        <v>0</v>
      </c>
      <c r="W2" s="3">
        <f t="shared" si="0"/>
        <v>0</v>
      </c>
      <c r="X2" s="3">
        <f>D2+E2+F2</f>
        <v>244049.74</v>
      </c>
    </row>
    <row r="3" spans="1:24" ht="12.75">
      <c r="A3" s="17" t="s">
        <v>7</v>
      </c>
      <c r="B3" s="5">
        <v>2111</v>
      </c>
      <c r="C3" s="1">
        <v>2111</v>
      </c>
      <c r="D3" s="1">
        <v>2110</v>
      </c>
      <c r="E3" s="1">
        <v>2120</v>
      </c>
      <c r="F3" s="1">
        <v>2200</v>
      </c>
      <c r="G3" s="1">
        <v>2210</v>
      </c>
      <c r="H3" s="1">
        <v>2230</v>
      </c>
      <c r="I3" s="1">
        <v>2240</v>
      </c>
      <c r="J3" s="26">
        <v>2800</v>
      </c>
      <c r="K3" s="1"/>
      <c r="L3" s="1"/>
      <c r="M3" s="1"/>
      <c r="N3" s="1">
        <v>2250</v>
      </c>
      <c r="O3" s="1">
        <v>2270</v>
      </c>
      <c r="P3" s="1">
        <v>2271</v>
      </c>
      <c r="Q3" s="1">
        <v>2272</v>
      </c>
      <c r="R3" s="1">
        <v>2273</v>
      </c>
      <c r="S3" s="1">
        <v>2274</v>
      </c>
      <c r="T3" s="1">
        <v>2275</v>
      </c>
      <c r="U3" s="1">
        <v>2282</v>
      </c>
      <c r="V3" s="1"/>
      <c r="W3" s="1"/>
      <c r="X3" s="11"/>
    </row>
    <row r="4" spans="2:24" ht="12.75">
      <c r="B4" s="14"/>
      <c r="C4" s="14"/>
      <c r="D4" s="14"/>
      <c r="E4" s="14"/>
      <c r="R4" s="14"/>
      <c r="S4" s="14"/>
      <c r="X4" s="14"/>
    </row>
  </sheetData>
  <sheetProtection/>
  <printOptions/>
  <pageMargins left="0.75" right="0.75" top="1" bottom="1" header="0.5" footer="0.5"/>
  <pageSetup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X4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A2" sqref="A2:IV17"/>
    </sheetView>
  </sheetViews>
  <sheetFormatPr defaultColWidth="9.00390625" defaultRowHeight="12.75"/>
  <cols>
    <col min="1" max="1" width="19.125" style="0" customWidth="1"/>
    <col min="2" max="2" width="10.875" style="0" customWidth="1"/>
    <col min="3" max="3" width="10.00390625" style="0" customWidth="1"/>
    <col min="4" max="4" width="10.625" style="0" customWidth="1"/>
    <col min="5" max="5" width="11.125" style="0" customWidth="1"/>
    <col min="6" max="6" width="10.75390625" style="0" customWidth="1"/>
    <col min="10" max="10" width="5.25390625" style="0" customWidth="1"/>
    <col min="11" max="11" width="3.75390625" style="0" customWidth="1"/>
    <col min="12" max="12" width="4.125" style="0" customWidth="1"/>
    <col min="13" max="13" width="4.875" style="0" customWidth="1"/>
    <col min="14" max="14" width="8.25390625" style="0" customWidth="1"/>
    <col min="15" max="15" width="10.375" style="0" customWidth="1"/>
    <col min="16" max="16" width="8.375" style="0" customWidth="1"/>
    <col min="19" max="19" width="11.125" style="0" customWidth="1"/>
    <col min="20" max="20" width="9.25390625" style="0" customWidth="1"/>
    <col min="21" max="21" width="6.125" style="0" customWidth="1"/>
    <col min="22" max="22" width="8.625" style="0" customWidth="1"/>
    <col min="23" max="23" width="3.125" style="0" customWidth="1"/>
    <col min="24" max="24" width="13.625" style="0" customWidth="1"/>
  </cols>
  <sheetData>
    <row r="1" spans="1:24" ht="12.75">
      <c r="A1" s="26" t="s">
        <v>1</v>
      </c>
      <c r="B1" s="2">
        <v>133306.72</v>
      </c>
      <c r="C1" s="2">
        <v>32554.73</v>
      </c>
      <c r="D1" s="2">
        <f>SUM(B1:C1)</f>
        <v>165861.45</v>
      </c>
      <c r="E1" s="2">
        <v>36972.15</v>
      </c>
      <c r="F1" s="3">
        <f>G1+H1+I1+N1+O1+U1</f>
        <v>57887.850000000006</v>
      </c>
      <c r="G1" s="2">
        <v>21989</v>
      </c>
      <c r="H1" s="2">
        <v>6431.7</v>
      </c>
      <c r="I1" s="2">
        <v>270</v>
      </c>
      <c r="J1" s="2"/>
      <c r="K1" s="2"/>
      <c r="L1" s="2"/>
      <c r="M1" s="2"/>
      <c r="N1" s="2">
        <v>240</v>
      </c>
      <c r="O1" s="3">
        <f>P1+Q1+R1+S1+T1</f>
        <v>28957.15</v>
      </c>
      <c r="P1" s="2"/>
      <c r="Q1" s="2"/>
      <c r="R1" s="2">
        <v>2341.25</v>
      </c>
      <c r="S1" s="2">
        <v>5.9</v>
      </c>
      <c r="T1" s="2">
        <v>26610</v>
      </c>
      <c r="U1" s="2"/>
      <c r="V1" s="2"/>
      <c r="W1" s="2"/>
      <c r="X1" s="3">
        <f>D1+E1+F1+U1+V1</f>
        <v>260721.45</v>
      </c>
    </row>
    <row r="2" spans="1:24" ht="12.75">
      <c r="A2" s="1" t="s">
        <v>0</v>
      </c>
      <c r="B2" s="3">
        <f>SUM(B1:B1)</f>
        <v>133306.72</v>
      </c>
      <c r="C2" s="3">
        <f>SUM(C1:C1)</f>
        <v>32554.73</v>
      </c>
      <c r="D2" s="3">
        <f>SUM(D1:D1)</f>
        <v>165861.45</v>
      </c>
      <c r="E2" s="3">
        <f>SUM(E1:E1)</f>
        <v>36972.15</v>
      </c>
      <c r="F2" s="3">
        <f>G2+H2+I2+N2+O2+U2</f>
        <v>57887.850000000006</v>
      </c>
      <c r="G2" s="2">
        <f>SUM(G1:G1)</f>
        <v>21989</v>
      </c>
      <c r="H2" s="2">
        <f>SUM(H1:H1)</f>
        <v>6431.7</v>
      </c>
      <c r="I2" s="2">
        <f>SUM(I1:I1)</f>
        <v>270</v>
      </c>
      <c r="J2" s="2">
        <f>SUM(J1:J1)</f>
        <v>0</v>
      </c>
      <c r="K2" s="2"/>
      <c r="L2" s="2"/>
      <c r="M2" s="2"/>
      <c r="N2" s="2">
        <f aca="true" t="shared" si="0" ref="N2:V2">SUM(N1:N1)</f>
        <v>240</v>
      </c>
      <c r="O2" s="2">
        <f t="shared" si="0"/>
        <v>28957.15</v>
      </c>
      <c r="P2" s="2">
        <f t="shared" si="0"/>
        <v>0</v>
      </c>
      <c r="Q2" s="2">
        <f t="shared" si="0"/>
        <v>0</v>
      </c>
      <c r="R2" s="2">
        <f t="shared" si="0"/>
        <v>2341.25</v>
      </c>
      <c r="S2" s="3">
        <f t="shared" si="0"/>
        <v>5.9</v>
      </c>
      <c r="T2" s="3">
        <f t="shared" si="0"/>
        <v>26610</v>
      </c>
      <c r="U2" s="3">
        <f t="shared" si="0"/>
        <v>0</v>
      </c>
      <c r="V2" s="3">
        <f t="shared" si="0"/>
        <v>0</v>
      </c>
      <c r="W2" s="2"/>
      <c r="X2" s="3">
        <f>D2+E2+F2+U2+V2</f>
        <v>260721.45</v>
      </c>
    </row>
    <row r="3" spans="1:24" ht="12.75">
      <c r="A3" s="1" t="s">
        <v>2</v>
      </c>
      <c r="B3" s="3" t="e">
        <f>SUM(B2,#REF!)</f>
        <v>#REF!</v>
      </c>
      <c r="C3" s="3" t="e">
        <f>SUM(C2,#REF!)</f>
        <v>#REF!</v>
      </c>
      <c r="D3" s="3" t="e">
        <f>#REF!+D2</f>
        <v>#REF!</v>
      </c>
      <c r="E3" s="3" t="e">
        <f>#REF!+E2</f>
        <v>#REF!</v>
      </c>
      <c r="F3" s="3" t="e">
        <f>G3+H3+I3+N3+O3+U3</f>
        <v>#REF!</v>
      </c>
      <c r="G3" s="2" t="e">
        <f>#REF!+G2</f>
        <v>#REF!</v>
      </c>
      <c r="H3" s="2" t="e">
        <f>#REF!+H2</f>
        <v>#REF!</v>
      </c>
      <c r="I3" s="2" t="e">
        <f>#REF!+I2</f>
        <v>#REF!</v>
      </c>
      <c r="J3" s="2" t="e">
        <f>#REF!+J2</f>
        <v>#REF!</v>
      </c>
      <c r="K3" s="2"/>
      <c r="L3" s="2"/>
      <c r="M3" s="2"/>
      <c r="N3" s="2" t="e">
        <f>#REF!+N2</f>
        <v>#REF!</v>
      </c>
      <c r="O3" s="3" t="e">
        <f>P3+Q3+R3+S3+T3</f>
        <v>#REF!</v>
      </c>
      <c r="P3" s="2" t="e">
        <f>#REF!+P2</f>
        <v>#REF!</v>
      </c>
      <c r="Q3" s="3" t="e">
        <f>#REF!+Q2</f>
        <v>#REF!</v>
      </c>
      <c r="R3" s="3" t="e">
        <f>#REF!+R2</f>
        <v>#REF!</v>
      </c>
      <c r="S3" s="3" t="e">
        <f>#REF!+S2</f>
        <v>#REF!</v>
      </c>
      <c r="T3" s="3" t="e">
        <f>#REF!+T2</f>
        <v>#REF!</v>
      </c>
      <c r="U3" s="3" t="e">
        <f>#REF!+U2</f>
        <v>#REF!</v>
      </c>
      <c r="V3" s="3" t="e">
        <f>SUM(V2,#REF!)</f>
        <v>#REF!</v>
      </c>
      <c r="W3" s="2"/>
      <c r="X3" s="3" t="e">
        <f>D3+E3+F3+U3+V3</f>
        <v>#REF!</v>
      </c>
    </row>
    <row r="4" spans="1:24" ht="12.75">
      <c r="A4" s="17" t="s">
        <v>24</v>
      </c>
      <c r="B4" s="5">
        <v>2111</v>
      </c>
      <c r="C4" s="1">
        <v>2111</v>
      </c>
      <c r="D4" s="1">
        <v>2110</v>
      </c>
      <c r="E4" s="1">
        <v>2120</v>
      </c>
      <c r="F4" s="1">
        <v>2200</v>
      </c>
      <c r="G4" s="1">
        <v>2210</v>
      </c>
      <c r="H4" s="1">
        <v>2230</v>
      </c>
      <c r="I4" s="1">
        <v>2240</v>
      </c>
      <c r="J4" s="1">
        <v>2800</v>
      </c>
      <c r="K4" s="1"/>
      <c r="L4" s="1"/>
      <c r="M4" s="1"/>
      <c r="N4" s="1">
        <v>2250</v>
      </c>
      <c r="O4" s="1">
        <v>2270</v>
      </c>
      <c r="P4" s="1">
        <v>2271</v>
      </c>
      <c r="Q4" s="1">
        <v>2272</v>
      </c>
      <c r="R4" s="1">
        <v>2273</v>
      </c>
      <c r="S4" s="1">
        <v>2274</v>
      </c>
      <c r="T4" s="1">
        <v>2275</v>
      </c>
      <c r="U4" s="1">
        <v>2282</v>
      </c>
      <c r="V4" s="1">
        <v>2730</v>
      </c>
      <c r="W4" s="2"/>
      <c r="X4" s="3"/>
    </row>
  </sheetData>
  <sheetProtection/>
  <printOptions/>
  <pageMargins left="0.75" right="0.75" top="1" bottom="1" header="0.5" footer="0.5"/>
  <pageSetup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X6"/>
  <sheetViews>
    <sheetView zoomScalePageLayoutView="0" workbookViewId="0" topLeftCell="A1">
      <selection activeCell="A2" sqref="A2:IV17"/>
    </sheetView>
  </sheetViews>
  <sheetFormatPr defaultColWidth="9.00390625" defaultRowHeight="12.75"/>
  <cols>
    <col min="1" max="1" width="18.125" style="0" customWidth="1"/>
    <col min="2" max="2" width="14.875" style="0" customWidth="1"/>
    <col min="3" max="3" width="13.375" style="0" customWidth="1"/>
    <col min="4" max="4" width="14.75390625" style="0" customWidth="1"/>
    <col min="5" max="5" width="18.75390625" style="0" customWidth="1"/>
    <col min="6" max="6" width="12.25390625" style="0" customWidth="1"/>
    <col min="7" max="7" width="13.625" style="0" customWidth="1"/>
    <col min="8" max="8" width="12.875" style="0" customWidth="1"/>
    <col min="9" max="9" width="13.00390625" style="0" customWidth="1"/>
    <col min="10" max="10" width="12.00390625" style="0" customWidth="1"/>
    <col min="11" max="11" width="5.125" style="0" customWidth="1"/>
    <col min="12" max="12" width="6.125" style="0" customWidth="1"/>
    <col min="13" max="13" width="5.875" style="0" customWidth="1"/>
    <col min="14" max="14" width="12.25390625" style="0" customWidth="1"/>
    <col min="15" max="15" width="13.625" style="0" bestFit="1" customWidth="1"/>
    <col min="16" max="16" width="12.00390625" style="0" customWidth="1"/>
    <col min="17" max="17" width="10.875" style="0" customWidth="1"/>
    <col min="18" max="18" width="11.875" style="0" customWidth="1"/>
    <col min="19" max="19" width="14.375" style="0" customWidth="1"/>
    <col min="20" max="20" width="9.875" style="0" customWidth="1"/>
    <col min="21" max="21" width="11.875" style="0" customWidth="1"/>
    <col min="22" max="22" width="7.375" style="0" customWidth="1"/>
    <col min="23" max="23" width="6.25390625" style="0" customWidth="1"/>
    <col min="24" max="24" width="16.00390625" style="0" customWidth="1"/>
  </cols>
  <sheetData>
    <row r="1" spans="1:24" ht="12.75">
      <c r="A1" s="26" t="s">
        <v>1</v>
      </c>
      <c r="B1" s="2">
        <f>SUM('за 10міс.19 р.'!B1+'листопад 19 р.'!B1)</f>
        <v>1581697.09</v>
      </c>
      <c r="C1" s="2">
        <f>SUM('за 10міс.19 р.'!C1+'листопад 19 р.'!C1)</f>
        <v>355240.3</v>
      </c>
      <c r="D1" s="2">
        <f>SUM('за 10міс.19 р.'!D1+'листопад 19 р.'!D1)</f>
        <v>1936937.39</v>
      </c>
      <c r="E1" s="2">
        <f>SUM('за 10міс.19 р.'!E1+'листопад 19 р.'!E1)</f>
        <v>425061.50000000006</v>
      </c>
      <c r="F1" s="2">
        <f>SUM('за 10міс.19 р.'!F1+'листопад 19 р.'!F1)</f>
        <v>484566.1499999999</v>
      </c>
      <c r="G1" s="2">
        <f>SUM('за 10міс.19 р.'!G1+'листопад 19 р.'!G1)</f>
        <v>165620.44</v>
      </c>
      <c r="H1" s="2">
        <f>SUM('за 10міс.19 р.'!H1+'листопад 19 р.'!H1)</f>
        <v>48343.8</v>
      </c>
      <c r="I1" s="2">
        <f>SUM('за 10міс.19 р.'!I1+'листопад 19 р.'!I1)</f>
        <v>38862.71000000001</v>
      </c>
      <c r="J1" s="2">
        <f>SUM('за 10міс.19 р.'!J1+'листопад 19 р.'!J1)</f>
        <v>0</v>
      </c>
      <c r="K1" s="2">
        <f>SUM('за 10міс.19 р.'!K1+'листопад 19 р.'!K1)</f>
        <v>0</v>
      </c>
      <c r="L1" s="2">
        <f>SUM('за 10міс.19 р.'!L1+'листопад 19 р.'!L1)</f>
        <v>0</v>
      </c>
      <c r="M1" s="2">
        <f>SUM('за 10міс.19 р.'!M1+'листопад 19 р.'!M1)</f>
        <v>0</v>
      </c>
      <c r="N1" s="2">
        <f>SUM('за 10міс.19 р.'!N1+'листопад 19 р.'!N1)</f>
        <v>4856.009999999999</v>
      </c>
      <c r="O1" s="2">
        <f>SUM('за 10міс.19 р.'!O1+'листопад 19 р.'!O1)</f>
        <v>226133.19</v>
      </c>
      <c r="P1" s="2">
        <f>SUM('за 10міс.19 р.'!P1+'листопад 19 р.'!P1)</f>
        <v>0</v>
      </c>
      <c r="Q1" s="2">
        <f>SUM('за 10міс.19 р.'!Q1+'листопад 19 р.'!Q1)</f>
        <v>0</v>
      </c>
      <c r="R1" s="2">
        <f>SUM('за 10міс.19 р.'!R1+'листопад 19 р.'!R1)</f>
        <v>27955.100000000002</v>
      </c>
      <c r="S1" s="2">
        <f>SUM('за 10міс.19 р.'!S1+'листопад 19 р.'!S1)</f>
        <v>2251.84</v>
      </c>
      <c r="T1" s="2">
        <f>SUM('за 10міс.19 р.'!T1+'листопад 19 р.'!T1)</f>
        <v>195926.25</v>
      </c>
      <c r="U1" s="2">
        <f>SUM('за 10міс.19 р.'!U1+'листопад 19 р.'!U1)</f>
        <v>750</v>
      </c>
      <c r="V1" s="2">
        <f>SUM('за 10міс.19 р.'!V1+'листопад 19 р.'!V1)</f>
        <v>0</v>
      </c>
      <c r="W1" s="2">
        <f>SUM('за 10міс.19 р.'!W1+'листопад 19 р.'!W1)</f>
        <v>0</v>
      </c>
      <c r="X1" s="2">
        <f>SUM('за 10міс.19 р.'!X1+'листопад 19 р.'!X1)</f>
        <v>2847315.04</v>
      </c>
    </row>
    <row r="2" spans="1:24" ht="12.75">
      <c r="A2" s="6" t="s">
        <v>0</v>
      </c>
      <c r="B2" s="2">
        <f>SUM('за 10міс.19 р.'!B2+'листопад 19 р.'!B2)</f>
        <v>1581697.09</v>
      </c>
      <c r="C2" s="2">
        <f>SUM('за 10міс.19 р.'!C2+'листопад 19 р.'!C2)</f>
        <v>355240.3</v>
      </c>
      <c r="D2" s="2">
        <f>SUM('за 10міс.19 р.'!D2+'листопад 19 р.'!D2)</f>
        <v>1936937.39</v>
      </c>
      <c r="E2" s="2">
        <f>SUM('за 10міс.19 р.'!E2+'листопад 19 р.'!E2)</f>
        <v>425061.50000000006</v>
      </c>
      <c r="F2" s="2">
        <f>SUM('за 10міс.19 р.'!F2+'листопад 19 р.'!F2)</f>
        <v>484566.1499999999</v>
      </c>
      <c r="G2" s="2">
        <f>SUM('за 10міс.19 р.'!G2+'листопад 19 р.'!G2)</f>
        <v>165620.44</v>
      </c>
      <c r="H2" s="2">
        <f>SUM('за 10міс.19 р.'!H2+'листопад 19 р.'!H2)</f>
        <v>48343.8</v>
      </c>
      <c r="I2" s="2">
        <f>SUM('за 10міс.19 р.'!I2+'листопад 19 р.'!I2)</f>
        <v>38862.71000000001</v>
      </c>
      <c r="J2" s="2">
        <f>SUM('за 10міс.19 р.'!J2+'листопад 19 р.'!J2)</f>
        <v>0</v>
      </c>
      <c r="K2" s="2">
        <f>SUM('за 10міс.19 р.'!K2+'листопад 19 р.'!K2)</f>
        <v>0</v>
      </c>
      <c r="L2" s="2">
        <f>SUM('за 10міс.19 р.'!L2+'листопад 19 р.'!L2)</f>
        <v>0</v>
      </c>
      <c r="M2" s="2">
        <f>SUM('за 10міс.19 р.'!M2+'листопад 19 р.'!M2)</f>
        <v>0</v>
      </c>
      <c r="N2" s="2">
        <f>SUM('за 10міс.19 р.'!N2+'листопад 19 р.'!N2)</f>
        <v>4856.009999999999</v>
      </c>
      <c r="O2" s="2">
        <f>SUM('за 10міс.19 р.'!O2+'листопад 19 р.'!O2)</f>
        <v>226133.19</v>
      </c>
      <c r="P2" s="2">
        <f>SUM('за 10міс.19 р.'!P2+'листопад 19 р.'!P2)</f>
        <v>0</v>
      </c>
      <c r="Q2" s="2">
        <f>SUM('за 10міс.19 р.'!Q2+'листопад 19 р.'!Q2)</f>
        <v>0</v>
      </c>
      <c r="R2" s="2">
        <f>SUM('за 10міс.19 р.'!R2+'листопад 19 р.'!R2)</f>
        <v>27955.100000000002</v>
      </c>
      <c r="S2" s="2">
        <f>SUM('за 10міс.19 р.'!S2+'листопад 19 р.'!S2)</f>
        <v>2251.84</v>
      </c>
      <c r="T2" s="2">
        <f>SUM('за 10міс.19 р.'!T2+'листопад 19 р.'!T2)</f>
        <v>195926.25</v>
      </c>
      <c r="U2" s="2">
        <f>SUM('за 10міс.19 р.'!U2+'листопад 19 р.'!U2)</f>
        <v>750</v>
      </c>
      <c r="V2" s="2">
        <f>SUM('за 10міс.19 р.'!V2+'листопад 19 р.'!V2)</f>
        <v>0</v>
      </c>
      <c r="W2" s="2">
        <f>SUM('за 10міс.19 р.'!W2+'листопад 19 р.'!W2)</f>
        <v>0</v>
      </c>
      <c r="X2" s="2">
        <f>SUM('за 10міс.19 р.'!X2+'листопад 19 р.'!X2)</f>
        <v>2847315.04</v>
      </c>
    </row>
    <row r="3" spans="1:24" ht="12.75">
      <c r="A3" s="6" t="s">
        <v>2</v>
      </c>
      <c r="B3" s="2" t="e">
        <f>SUM('за 10міс.19 р.'!B3+'листопад 19 р.'!B3)</f>
        <v>#REF!</v>
      </c>
      <c r="C3" s="2" t="e">
        <f>SUM('за 10міс.19 р.'!C3+'листопад 19 р.'!C3)</f>
        <v>#REF!</v>
      </c>
      <c r="D3" s="2" t="e">
        <f>SUM('за 10міс.19 р.'!D3+'листопад 19 р.'!D3)</f>
        <v>#REF!</v>
      </c>
      <c r="E3" s="2" t="e">
        <f>SUM('за 10міс.19 р.'!E3+'листопад 19 р.'!E3)</f>
        <v>#REF!</v>
      </c>
      <c r="F3" s="2" t="e">
        <f>SUM('за 10міс.19 р.'!F3+'листопад 19 р.'!F3)</f>
        <v>#REF!</v>
      </c>
      <c r="G3" s="2" t="e">
        <f>SUM('за 10міс.19 р.'!G3+'листопад 19 р.'!G3)</f>
        <v>#REF!</v>
      </c>
      <c r="H3" s="2" t="e">
        <f>SUM('за 10міс.19 р.'!H3+'листопад 19 р.'!H3)</f>
        <v>#REF!</v>
      </c>
      <c r="I3" s="2" t="e">
        <f>SUM('за 10міс.19 р.'!I3+'листопад 19 р.'!I3)</f>
        <v>#REF!</v>
      </c>
      <c r="J3" s="2" t="e">
        <f>SUM('за 10міс.19 р.'!J3+'листопад 19 р.'!J3)</f>
        <v>#REF!</v>
      </c>
      <c r="K3" s="2" t="e">
        <f>SUM('за 10міс.19 р.'!K3+'листопад 19 р.'!K3)</f>
        <v>#REF!</v>
      </c>
      <c r="L3" s="2" t="e">
        <f>SUM('за 10міс.19 р.'!L3+'листопад 19 р.'!L3)</f>
        <v>#REF!</v>
      </c>
      <c r="M3" s="2" t="e">
        <f>SUM('за 10міс.19 р.'!M3+'листопад 19 р.'!M3)</f>
        <v>#REF!</v>
      </c>
      <c r="N3" s="2" t="e">
        <f>SUM('за 10міс.19 р.'!N3+'листопад 19 р.'!N3)</f>
        <v>#REF!</v>
      </c>
      <c r="O3" s="2" t="e">
        <f>SUM('за 10міс.19 р.'!O3+'листопад 19 р.'!O3)</f>
        <v>#REF!</v>
      </c>
      <c r="P3" s="2" t="e">
        <f>SUM('за 10міс.19 р.'!P3+'листопад 19 р.'!P3)</f>
        <v>#REF!</v>
      </c>
      <c r="Q3" s="2" t="e">
        <f>SUM('за 10міс.19 р.'!Q3+'листопад 19 р.'!Q3)</f>
        <v>#REF!</v>
      </c>
      <c r="R3" s="2" t="e">
        <f>SUM('за 10міс.19 р.'!R3+'листопад 19 р.'!R3)</f>
        <v>#REF!</v>
      </c>
      <c r="S3" s="2" t="e">
        <f>SUM('за 10міс.19 р.'!S3+'листопад 19 р.'!S3)</f>
        <v>#REF!</v>
      </c>
      <c r="T3" s="2" t="e">
        <f>SUM('за 10міс.19 р.'!T3+'листопад 19 р.'!T3)</f>
        <v>#REF!</v>
      </c>
      <c r="U3" s="2" t="e">
        <f>SUM('за 10міс.19 р.'!U3+'листопад 19 р.'!U3)</f>
        <v>#REF!</v>
      </c>
      <c r="V3" s="2" t="e">
        <f>SUM('за 10міс.19 р.'!V3+'листопад 19 р.'!V3)</f>
        <v>#REF!</v>
      </c>
      <c r="W3" s="2" t="e">
        <f>SUM('за 10міс.19 р.'!W3+'листопад 19 р.'!W3)</f>
        <v>#REF!</v>
      </c>
      <c r="X3" s="2" t="e">
        <f>SUM('за 10міс.19 р.'!X3+'листопад 19 р.'!X3)</f>
        <v>#REF!</v>
      </c>
    </row>
    <row r="4" spans="1:24" ht="12.75">
      <c r="A4" s="22" t="s">
        <v>25</v>
      </c>
      <c r="B4" s="4">
        <v>2111</v>
      </c>
      <c r="C4" s="2">
        <v>2111</v>
      </c>
      <c r="D4" s="2">
        <v>2110</v>
      </c>
      <c r="E4" s="2">
        <v>2120</v>
      </c>
      <c r="F4" s="2">
        <v>2200</v>
      </c>
      <c r="G4" s="2">
        <v>2210</v>
      </c>
      <c r="H4" s="2">
        <v>2230</v>
      </c>
      <c r="I4" s="2">
        <v>2240</v>
      </c>
      <c r="J4" s="2">
        <v>2800</v>
      </c>
      <c r="K4" s="2"/>
      <c r="L4" s="2"/>
      <c r="M4" s="2"/>
      <c r="N4" s="2">
        <v>2250</v>
      </c>
      <c r="O4" s="2">
        <v>2270</v>
      </c>
      <c r="P4" s="2">
        <v>2271</v>
      </c>
      <c r="Q4" s="2">
        <v>2272</v>
      </c>
      <c r="R4" s="2">
        <v>2273</v>
      </c>
      <c r="S4" s="2">
        <v>2274</v>
      </c>
      <c r="T4" s="2">
        <v>2275</v>
      </c>
      <c r="U4" s="2">
        <v>2282</v>
      </c>
      <c r="V4" s="2" t="s">
        <v>4</v>
      </c>
      <c r="W4" s="2"/>
      <c r="X4" s="2"/>
    </row>
    <row r="5" spans="1:24" ht="12.75">
      <c r="A5" s="23"/>
      <c r="B5" s="23"/>
      <c r="C5" s="23"/>
      <c r="D5" s="23">
        <f>SUM(D2)</f>
        <v>1936937.39</v>
      </c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</row>
    <row r="6" spans="1:24" ht="12.75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38"/>
    </row>
  </sheetData>
  <sheetProtection/>
  <printOptions/>
  <pageMargins left="0.75" right="0.75" top="1" bottom="1" header="0.5" footer="0.5"/>
  <pageSetup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X5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" sqref="A2:IV17"/>
    </sheetView>
  </sheetViews>
  <sheetFormatPr defaultColWidth="9.00390625" defaultRowHeight="12.75"/>
  <cols>
    <col min="1" max="1" width="14.875" style="0" customWidth="1"/>
    <col min="2" max="2" width="11.375" style="0" customWidth="1"/>
    <col min="3" max="3" width="9.75390625" style="0" customWidth="1"/>
    <col min="4" max="4" width="10.125" style="0" customWidth="1"/>
    <col min="5" max="5" width="11.375" style="0" customWidth="1"/>
    <col min="6" max="6" width="9.375" style="0" customWidth="1"/>
    <col min="7" max="8" width="9.75390625" style="0" customWidth="1"/>
    <col min="9" max="9" width="9.375" style="0" customWidth="1"/>
    <col min="10" max="10" width="7.375" style="0" customWidth="1"/>
    <col min="11" max="11" width="5.125" style="0" customWidth="1"/>
    <col min="12" max="12" width="5.75390625" style="0" customWidth="1"/>
    <col min="13" max="13" width="4.875" style="0" customWidth="1"/>
    <col min="14" max="14" width="8.25390625" style="0" customWidth="1"/>
    <col min="15" max="15" width="11.25390625" style="0" customWidth="1"/>
    <col min="16" max="16" width="10.625" style="0" customWidth="1"/>
    <col min="17" max="17" width="8.75390625" style="0" customWidth="1"/>
    <col min="18" max="18" width="8.375" style="0" customWidth="1"/>
    <col min="19" max="19" width="11.75390625" style="0" customWidth="1"/>
    <col min="20" max="20" width="9.00390625" style="0" customWidth="1"/>
    <col min="23" max="23" width="7.25390625" style="0" customWidth="1"/>
    <col min="24" max="24" width="13.625" style="0" customWidth="1"/>
  </cols>
  <sheetData>
    <row r="1" spans="1:24" ht="12.75">
      <c r="A1" s="26" t="s">
        <v>1</v>
      </c>
      <c r="B1" s="2">
        <v>186325.62</v>
      </c>
      <c r="C1" s="2">
        <v>53582.34</v>
      </c>
      <c r="D1" s="2">
        <f>SUM(B1:C1)</f>
        <v>239907.96</v>
      </c>
      <c r="E1" s="2">
        <v>51560.2</v>
      </c>
      <c r="F1" s="3">
        <f>G1+H1+I1+N1+O1+U1</f>
        <v>129532.63999999998</v>
      </c>
      <c r="G1" s="2">
        <v>33804.1</v>
      </c>
      <c r="H1" s="2">
        <v>6979.28</v>
      </c>
      <c r="I1" s="2">
        <v>10398.25</v>
      </c>
      <c r="J1" s="2"/>
      <c r="K1" s="2"/>
      <c r="L1" s="2"/>
      <c r="M1" s="2"/>
      <c r="N1" s="2">
        <v>600</v>
      </c>
      <c r="O1" s="3">
        <f>P1+Q1+R1+S1+T1</f>
        <v>77451.01</v>
      </c>
      <c r="P1" s="2"/>
      <c r="Q1" s="2"/>
      <c r="R1" s="2">
        <v>4734.81</v>
      </c>
      <c r="S1" s="2"/>
      <c r="T1" s="2">
        <v>72716.2</v>
      </c>
      <c r="U1" s="2">
        <v>300</v>
      </c>
      <c r="V1" s="2"/>
      <c r="W1" s="2"/>
      <c r="X1" s="3">
        <f>D1+E1+F1+J1+U1+V1</f>
        <v>421300.79999999993</v>
      </c>
    </row>
    <row r="2" spans="1:24" ht="12.75">
      <c r="A2" s="1" t="s">
        <v>0</v>
      </c>
      <c r="B2" s="3">
        <f>SUM(B1:B1)</f>
        <v>186325.62</v>
      </c>
      <c r="C2" s="3">
        <f>SUM(C1:C1)</f>
        <v>53582.34</v>
      </c>
      <c r="D2" s="3">
        <f>SUM(D1:D1)</f>
        <v>239907.96</v>
      </c>
      <c r="E2" s="3">
        <f>SUM(E1:E1)</f>
        <v>51560.2</v>
      </c>
      <c r="F2" s="3">
        <f>G2+H2+I2+N2+O2+U2</f>
        <v>129532.63999999998</v>
      </c>
      <c r="G2" s="3">
        <f aca="true" t="shared" si="0" ref="G2:W2">SUM(G1:G1)</f>
        <v>33804.1</v>
      </c>
      <c r="H2" s="3">
        <f t="shared" si="0"/>
        <v>6979.28</v>
      </c>
      <c r="I2" s="3">
        <f t="shared" si="0"/>
        <v>10398.25</v>
      </c>
      <c r="J2" s="3">
        <f t="shared" si="0"/>
        <v>0</v>
      </c>
      <c r="K2" s="3">
        <f t="shared" si="0"/>
        <v>0</v>
      </c>
      <c r="L2" s="3">
        <f t="shared" si="0"/>
        <v>0</v>
      </c>
      <c r="M2" s="3">
        <f t="shared" si="0"/>
        <v>0</v>
      </c>
      <c r="N2" s="3">
        <f t="shared" si="0"/>
        <v>600</v>
      </c>
      <c r="O2" s="2">
        <f t="shared" si="0"/>
        <v>77451.01</v>
      </c>
      <c r="P2" s="2">
        <f t="shared" si="0"/>
        <v>0</v>
      </c>
      <c r="Q2" s="2">
        <f t="shared" si="0"/>
        <v>0</v>
      </c>
      <c r="R2" s="2">
        <f t="shared" si="0"/>
        <v>4734.81</v>
      </c>
      <c r="S2" s="2">
        <f t="shared" si="0"/>
        <v>0</v>
      </c>
      <c r="T2" s="2">
        <f t="shared" si="0"/>
        <v>72716.2</v>
      </c>
      <c r="U2" s="2">
        <f t="shared" si="0"/>
        <v>300</v>
      </c>
      <c r="V2" s="2">
        <f t="shared" si="0"/>
        <v>0</v>
      </c>
      <c r="W2" s="2">
        <f t="shared" si="0"/>
        <v>0</v>
      </c>
      <c r="X2" s="3">
        <f>D2+E2+F2+J2+U2+V2</f>
        <v>421300.79999999993</v>
      </c>
    </row>
    <row r="3" spans="1:24" ht="12.75">
      <c r="A3" s="1" t="s">
        <v>2</v>
      </c>
      <c r="B3" s="3" t="e">
        <f>SUM(B2,#REF!)</f>
        <v>#REF!</v>
      </c>
      <c r="C3" s="3" t="e">
        <f>SUM(C2,#REF!)</f>
        <v>#REF!</v>
      </c>
      <c r="D3" s="3" t="e">
        <f>SUM(D2,#REF!)</f>
        <v>#REF!</v>
      </c>
      <c r="E3" s="3" t="e">
        <f>SUM(E2,#REF!)</f>
        <v>#REF!</v>
      </c>
      <c r="F3" s="3" t="e">
        <f>G3+H3+I3+N3+O3+U3+#REF!</f>
        <v>#REF!</v>
      </c>
      <c r="G3" s="2" t="e">
        <f>#REF!+G2</f>
        <v>#REF!</v>
      </c>
      <c r="H3" s="2" t="e">
        <f>#REF!+H2</f>
        <v>#REF!</v>
      </c>
      <c r="I3" s="2" t="e">
        <f>#REF!+I2</f>
        <v>#REF!</v>
      </c>
      <c r="J3" s="2" t="e">
        <f>#REF!+J2</f>
        <v>#REF!</v>
      </c>
      <c r="K3" s="2" t="e">
        <f>#REF!+K2</f>
        <v>#REF!</v>
      </c>
      <c r="L3" s="2" t="e">
        <f>#REF!+L2</f>
        <v>#REF!</v>
      </c>
      <c r="M3" s="2" t="e">
        <f>#REF!+M2</f>
        <v>#REF!</v>
      </c>
      <c r="N3" s="2" t="e">
        <f>#REF!+N2</f>
        <v>#REF!</v>
      </c>
      <c r="O3" s="3" t="e">
        <f>P3+Q3+R3+S3+T3</f>
        <v>#REF!</v>
      </c>
      <c r="P3" s="2" t="e">
        <f>#REF!+P2</f>
        <v>#REF!</v>
      </c>
      <c r="Q3" s="2" t="e">
        <f>#REF!+Q2</f>
        <v>#REF!</v>
      </c>
      <c r="R3" s="2" t="e">
        <f>#REF!+R2</f>
        <v>#REF!</v>
      </c>
      <c r="S3" s="2" t="e">
        <f>#REF!+S2</f>
        <v>#REF!</v>
      </c>
      <c r="T3" s="2" t="e">
        <f>#REF!+T2</f>
        <v>#REF!</v>
      </c>
      <c r="U3" s="2" t="e">
        <f>#REF!+U2</f>
        <v>#REF!</v>
      </c>
      <c r="V3" s="2" t="e">
        <f>#REF!+V2</f>
        <v>#REF!</v>
      </c>
      <c r="W3" s="2" t="e">
        <f>#REF!+W2</f>
        <v>#REF!</v>
      </c>
      <c r="X3" s="3" t="e">
        <f>D3+E3+F3+J3+V3</f>
        <v>#REF!</v>
      </c>
    </row>
    <row r="4" spans="1:24" ht="12.75">
      <c r="A4" s="18" t="s">
        <v>26</v>
      </c>
      <c r="B4" s="5">
        <v>2111</v>
      </c>
      <c r="C4" s="1">
        <v>2111</v>
      </c>
      <c r="D4" s="1">
        <v>2110</v>
      </c>
      <c r="E4" s="1">
        <v>2120</v>
      </c>
      <c r="F4" s="1">
        <v>2200</v>
      </c>
      <c r="G4" s="1">
        <v>2210</v>
      </c>
      <c r="H4" s="1">
        <v>2230</v>
      </c>
      <c r="I4" s="1">
        <v>2240</v>
      </c>
      <c r="J4" s="1">
        <v>2800</v>
      </c>
      <c r="K4" s="1"/>
      <c r="L4" s="1"/>
      <c r="M4" s="1"/>
      <c r="N4" s="1">
        <v>2250</v>
      </c>
      <c r="O4" s="1">
        <v>2270</v>
      </c>
      <c r="P4" s="1">
        <v>2271</v>
      </c>
      <c r="Q4" s="1">
        <v>2272</v>
      </c>
      <c r="R4" s="1">
        <v>2273</v>
      </c>
      <c r="S4" s="1">
        <v>2274</v>
      </c>
      <c r="T4" s="1">
        <v>2275</v>
      </c>
      <c r="U4" s="1">
        <v>2282</v>
      </c>
      <c r="V4" s="1">
        <v>2730</v>
      </c>
      <c r="W4" s="2"/>
      <c r="X4" s="3"/>
    </row>
    <row r="5" ht="12.75">
      <c r="V5" t="s">
        <v>3</v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X8"/>
  <sheetViews>
    <sheetView zoomScale="90" zoomScaleNormal="90" zoomScalePageLayoutView="0" workbookViewId="0" topLeftCell="A1">
      <selection activeCell="B11" sqref="B11"/>
    </sheetView>
  </sheetViews>
  <sheetFormatPr defaultColWidth="9.00390625" defaultRowHeight="12.75"/>
  <cols>
    <col min="1" max="1" width="18.125" style="0" customWidth="1"/>
    <col min="2" max="2" width="14.875" style="0" customWidth="1"/>
    <col min="3" max="3" width="13.375" style="0" customWidth="1"/>
    <col min="4" max="4" width="14.75390625" style="0" customWidth="1"/>
    <col min="5" max="5" width="18.75390625" style="0" customWidth="1"/>
    <col min="6" max="6" width="12.25390625" style="0" customWidth="1"/>
    <col min="7" max="7" width="13.625" style="0" customWidth="1"/>
    <col min="8" max="8" width="12.875" style="0" customWidth="1"/>
    <col min="9" max="9" width="13.00390625" style="0" customWidth="1"/>
    <col min="10" max="10" width="12.00390625" style="0" customWidth="1"/>
    <col min="11" max="11" width="5.125" style="0" customWidth="1"/>
    <col min="12" max="12" width="6.125" style="0" customWidth="1"/>
    <col min="13" max="13" width="5.875" style="0" customWidth="1"/>
    <col min="14" max="14" width="12.25390625" style="0" customWidth="1"/>
    <col min="15" max="15" width="13.625" style="0" bestFit="1" customWidth="1"/>
    <col min="16" max="16" width="12.00390625" style="0" customWidth="1"/>
    <col min="17" max="17" width="10.875" style="0" customWidth="1"/>
    <col min="18" max="18" width="11.875" style="0" customWidth="1"/>
    <col min="19" max="19" width="14.375" style="0" customWidth="1"/>
    <col min="20" max="20" width="9.875" style="0" customWidth="1"/>
    <col min="21" max="21" width="11.875" style="0" customWidth="1"/>
    <col min="22" max="22" width="7.375" style="0" customWidth="1"/>
    <col min="23" max="23" width="6.25390625" style="0" customWidth="1"/>
    <col min="24" max="24" width="16.00390625" style="0" customWidth="1"/>
  </cols>
  <sheetData>
    <row r="1" spans="1:24" ht="12.75">
      <c r="A1" s="26" t="s">
        <v>1</v>
      </c>
      <c r="B1" s="2">
        <f>SUM('за 11міс.19 р.'!B1+'грудень 19 р.'!B1)</f>
        <v>1768022.71</v>
      </c>
      <c r="C1" s="2">
        <f>SUM('за 11міс.19 р.'!C1+'грудень 19 р.'!C1)</f>
        <v>408822.64</v>
      </c>
      <c r="D1" s="2">
        <f>SUM('за 11міс.19 р.'!D1+'грудень 19 р.'!D1)</f>
        <v>2176845.35</v>
      </c>
      <c r="E1" s="2">
        <f>SUM('за 11міс.19 р.'!E1+'грудень 19 р.'!E1)</f>
        <v>476621.70000000007</v>
      </c>
      <c r="F1" s="2">
        <f>SUM('за 11міс.19 р.'!F1+'грудень 19 р.'!F1)</f>
        <v>614098.7899999999</v>
      </c>
      <c r="G1" s="2">
        <f>SUM('за 11міс.19 р.'!G1+'грудень 19 р.'!G1)</f>
        <v>199424.54</v>
      </c>
      <c r="H1" s="2">
        <f>SUM('за 11міс.19 р.'!H1+'грудень 19 р.'!H1)</f>
        <v>55323.08</v>
      </c>
      <c r="I1" s="2">
        <f>SUM('за 11міс.19 р.'!I1+'грудень 19 р.'!I1)</f>
        <v>49260.96000000001</v>
      </c>
      <c r="J1" s="2">
        <f>SUM('за 11міс.19 р.'!J1+'грудень 19 р.'!J1)</f>
        <v>0</v>
      </c>
      <c r="K1" s="2">
        <f>SUM('за 11міс.19 р.'!K1+'грудень 19 р.'!K1)</f>
        <v>0</v>
      </c>
      <c r="L1" s="2">
        <f>SUM('за 11міс.19 р.'!L1+'грудень 19 р.'!L1)</f>
        <v>0</v>
      </c>
      <c r="M1" s="2">
        <f>SUM('за 11міс.19 р.'!M1+'грудень 19 р.'!M1)</f>
        <v>0</v>
      </c>
      <c r="N1" s="2">
        <f>SUM('за 11міс.19 р.'!N1+'грудень 19 р.'!N1)</f>
        <v>5456.009999999999</v>
      </c>
      <c r="O1" s="2">
        <f>SUM('за 11міс.19 р.'!O1+'грудень 19 р.'!O1)</f>
        <v>303584.2</v>
      </c>
      <c r="P1" s="2">
        <f>SUM('за 11міс.19 р.'!P1+'грудень 19 р.'!P1)</f>
        <v>0</v>
      </c>
      <c r="Q1" s="2">
        <f>SUM('за 11міс.19 р.'!Q1+'грудень 19 р.'!Q1)</f>
        <v>0</v>
      </c>
      <c r="R1" s="2">
        <f>SUM('за 11міс.19 р.'!R1+'грудень 19 р.'!R1)</f>
        <v>32689.910000000003</v>
      </c>
      <c r="S1" s="2">
        <f>SUM('за 11міс.19 р.'!S1+'грудень 19 р.'!S1)</f>
        <v>2251.84</v>
      </c>
      <c r="T1" s="2">
        <f>SUM('за 11міс.19 р.'!T1+'грудень 19 р.'!T1)</f>
        <v>268642.45</v>
      </c>
      <c r="U1" s="2">
        <f>SUM('за 11міс.19 р.'!U1+'грудень 19 р.'!U1)</f>
        <v>1050</v>
      </c>
      <c r="V1" s="2">
        <f>SUM('за 11міс.19 р.'!V1+'грудень 19 р.'!V1)</f>
        <v>0</v>
      </c>
      <c r="W1" s="2">
        <f>SUM('за 11міс.19 р.'!W1+'грудень 19 р.'!W1)</f>
        <v>0</v>
      </c>
      <c r="X1" s="2">
        <f>SUM('за 11міс.19 р.'!X1+'грудень 19 р.'!X1)</f>
        <v>3268615.84</v>
      </c>
    </row>
    <row r="2" spans="1:24" ht="12.75">
      <c r="A2" s="6" t="s">
        <v>0</v>
      </c>
      <c r="B2" s="2">
        <f>SUM('за 11міс.19 р.'!B2+'грудень 19 р.'!B2)</f>
        <v>1768022.71</v>
      </c>
      <c r="C2" s="2">
        <f>SUM('за 11міс.19 р.'!C2+'грудень 19 р.'!C2)</f>
        <v>408822.64</v>
      </c>
      <c r="D2" s="2">
        <f>SUM('за 11міс.19 р.'!D2+'грудень 19 р.'!D2)</f>
        <v>2176845.35</v>
      </c>
      <c r="E2" s="2">
        <f>SUM('за 11міс.19 р.'!E2+'грудень 19 р.'!E2)</f>
        <v>476621.70000000007</v>
      </c>
      <c r="F2" s="2">
        <f>SUM('за 11міс.19 р.'!F2+'грудень 19 р.'!F2)</f>
        <v>614098.7899999999</v>
      </c>
      <c r="G2" s="2">
        <f>SUM('за 11міс.19 р.'!G2+'грудень 19 р.'!G2)</f>
        <v>199424.54</v>
      </c>
      <c r="H2" s="2">
        <f>SUM('за 11міс.19 р.'!H2+'грудень 19 р.'!H2)</f>
        <v>55323.08</v>
      </c>
      <c r="I2" s="2">
        <f>SUM('за 11міс.19 р.'!I2+'грудень 19 р.'!I2)</f>
        <v>49260.96000000001</v>
      </c>
      <c r="J2" s="2">
        <f>SUM('за 11міс.19 р.'!J2+'грудень 19 р.'!J2)</f>
        <v>0</v>
      </c>
      <c r="K2" s="2">
        <f>SUM('за 11міс.19 р.'!K2+'грудень 19 р.'!K2)</f>
        <v>0</v>
      </c>
      <c r="L2" s="2">
        <f>SUM('за 11міс.19 р.'!L2+'грудень 19 р.'!L2)</f>
        <v>0</v>
      </c>
      <c r="M2" s="2">
        <f>SUM('за 11міс.19 р.'!M2+'грудень 19 р.'!M2)</f>
        <v>0</v>
      </c>
      <c r="N2" s="2">
        <f>SUM('за 11міс.19 р.'!N2+'грудень 19 р.'!N2)</f>
        <v>5456.009999999999</v>
      </c>
      <c r="O2" s="2">
        <f>SUM('за 11міс.19 р.'!O2+'грудень 19 р.'!O2)</f>
        <v>303584.2</v>
      </c>
      <c r="P2" s="2">
        <f>SUM('за 11міс.19 р.'!P2+'грудень 19 р.'!P2)</f>
        <v>0</v>
      </c>
      <c r="Q2" s="2">
        <f>SUM('за 11міс.19 р.'!Q2+'грудень 19 р.'!Q2)</f>
        <v>0</v>
      </c>
      <c r="R2" s="2">
        <f>SUM('за 11міс.19 р.'!R2+'грудень 19 р.'!R2)</f>
        <v>32689.910000000003</v>
      </c>
      <c r="S2" s="2">
        <f>SUM('за 11міс.19 р.'!S2+'грудень 19 р.'!S2)</f>
        <v>2251.84</v>
      </c>
      <c r="T2" s="2">
        <f>SUM('за 11міс.19 р.'!T2+'грудень 19 р.'!T2)</f>
        <v>268642.45</v>
      </c>
      <c r="U2" s="2">
        <f>SUM('за 11міс.19 р.'!U2+'грудень 19 р.'!U2)</f>
        <v>1050</v>
      </c>
      <c r="V2" s="2">
        <f>SUM('за 11міс.19 р.'!V2+'грудень 19 р.'!V2)</f>
        <v>0</v>
      </c>
      <c r="W2" s="2">
        <f>SUM('за 11міс.19 р.'!W2+'грудень 19 р.'!W2)</f>
        <v>0</v>
      </c>
      <c r="X2" s="2">
        <f>SUM('за 11міс.19 р.'!X2+'грудень 19 р.'!X2)</f>
        <v>3268615.84</v>
      </c>
    </row>
    <row r="3" spans="1:24" ht="12.75">
      <c r="A3" s="6" t="s">
        <v>2</v>
      </c>
      <c r="B3" s="2" t="e">
        <f>SUM('за 11міс.19 р.'!B3+'грудень 19 р.'!B3)</f>
        <v>#REF!</v>
      </c>
      <c r="C3" s="2" t="e">
        <f>SUM('за 11міс.19 р.'!C3+'грудень 19 р.'!C3)</f>
        <v>#REF!</v>
      </c>
      <c r="D3" s="2" t="e">
        <f>SUM('за 11міс.19 р.'!D3+'грудень 19 р.'!D3)</f>
        <v>#REF!</v>
      </c>
      <c r="E3" s="2" t="e">
        <f>SUM('за 11міс.19 р.'!E3+'грудень 19 р.'!E3)</f>
        <v>#REF!</v>
      </c>
      <c r="F3" s="2" t="e">
        <f>SUM('за 11міс.19 р.'!F3+'грудень 19 р.'!F3)</f>
        <v>#REF!</v>
      </c>
      <c r="G3" s="2" t="e">
        <f>SUM('за 11міс.19 р.'!G3+'грудень 19 р.'!G3)</f>
        <v>#REF!</v>
      </c>
      <c r="H3" s="2" t="e">
        <f>SUM('за 11міс.19 р.'!H3+'грудень 19 р.'!H3)</f>
        <v>#REF!</v>
      </c>
      <c r="I3" s="2" t="e">
        <f>SUM('за 11міс.19 р.'!I3+'грудень 19 р.'!I3)</f>
        <v>#REF!</v>
      </c>
      <c r="J3" s="2" t="e">
        <f>SUM('за 11міс.19 р.'!J3+'грудень 19 р.'!J3)</f>
        <v>#REF!</v>
      </c>
      <c r="K3" s="2" t="e">
        <f>SUM('за 11міс.19 р.'!K3+'грудень 19 р.'!K3)</f>
        <v>#REF!</v>
      </c>
      <c r="L3" s="2" t="e">
        <f>SUM('за 11міс.19 р.'!L3+'грудень 19 р.'!L3)</f>
        <v>#REF!</v>
      </c>
      <c r="M3" s="2" t="e">
        <f>SUM('за 11міс.19 р.'!M3+'грудень 19 р.'!M3)</f>
        <v>#REF!</v>
      </c>
      <c r="N3" s="2" t="e">
        <f>SUM('за 11міс.19 р.'!N3+'грудень 19 р.'!N3)</f>
        <v>#REF!</v>
      </c>
      <c r="O3" s="2" t="e">
        <f>SUM('за 11міс.19 р.'!O3+'грудень 19 р.'!O3)</f>
        <v>#REF!</v>
      </c>
      <c r="P3" s="2" t="e">
        <f>SUM('за 11міс.19 р.'!P3+'грудень 19 р.'!P3)</f>
        <v>#REF!</v>
      </c>
      <c r="Q3" s="2" t="e">
        <f>SUM('за 11міс.19 р.'!Q3+'грудень 19 р.'!Q3)</f>
        <v>#REF!</v>
      </c>
      <c r="R3" s="2" t="e">
        <f>SUM('за 11міс.19 р.'!R3+'грудень 19 р.'!R3)</f>
        <v>#REF!</v>
      </c>
      <c r="S3" s="2" t="e">
        <f>SUM('за 11міс.19 р.'!S3+'грудень 19 р.'!S3)</f>
        <v>#REF!</v>
      </c>
      <c r="T3" s="2" t="e">
        <f>SUM('за 11міс.19 р.'!T3+'грудень 19 р.'!T3)</f>
        <v>#REF!</v>
      </c>
      <c r="U3" s="2" t="e">
        <f>SUM('за 11міс.19 р.'!U3+'грудень 19 р.'!U3)</f>
        <v>#REF!</v>
      </c>
      <c r="V3" s="2" t="e">
        <f>SUM('за 11міс.19 р.'!V3+'грудень 19 р.'!V3)</f>
        <v>#REF!</v>
      </c>
      <c r="W3" s="2" t="e">
        <f>SUM('за 11міс.19 р.'!W3+'грудень 19 р.'!W3)</f>
        <v>#REF!</v>
      </c>
      <c r="X3" s="2" t="e">
        <f>SUM('за 11міс.19 р.'!X3+'грудень 19 р.'!X3)</f>
        <v>#REF!</v>
      </c>
    </row>
    <row r="4" spans="1:24" ht="12.75">
      <c r="A4" s="22" t="s">
        <v>27</v>
      </c>
      <c r="B4" s="4">
        <v>2111</v>
      </c>
      <c r="C4" s="2">
        <v>2111</v>
      </c>
      <c r="D4" s="2">
        <v>2110</v>
      </c>
      <c r="E4" s="2">
        <v>2120</v>
      </c>
      <c r="F4" s="2">
        <v>2200</v>
      </c>
      <c r="G4" s="2">
        <v>2210</v>
      </c>
      <c r="H4" s="2">
        <v>2230</v>
      </c>
      <c r="I4" s="2">
        <v>2240</v>
      </c>
      <c r="J4" s="2">
        <v>2800</v>
      </c>
      <c r="K4" s="2"/>
      <c r="L4" s="2"/>
      <c r="M4" s="2"/>
      <c r="N4" s="2">
        <v>2250</v>
      </c>
      <c r="O4" s="2">
        <v>2270</v>
      </c>
      <c r="P4" s="2">
        <v>2271</v>
      </c>
      <c r="Q4" s="2">
        <v>2272</v>
      </c>
      <c r="R4" s="2">
        <v>2273</v>
      </c>
      <c r="S4" s="2">
        <v>2274</v>
      </c>
      <c r="T4" s="2">
        <v>2275</v>
      </c>
      <c r="U4" s="2">
        <v>2282</v>
      </c>
      <c r="V4" s="2" t="s">
        <v>5</v>
      </c>
      <c r="W4" s="2"/>
      <c r="X4" s="2"/>
    </row>
    <row r="5" spans="1:24" ht="12.75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</row>
    <row r="6" spans="1:24" ht="12.75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</row>
    <row r="7" ht="12.75">
      <c r="X7" s="14"/>
    </row>
    <row r="8" ht="15">
      <c r="H8" s="9"/>
    </row>
  </sheetData>
  <sheetProtection/>
  <printOptions/>
  <pageMargins left="0.75" right="0.75" top="1" bottom="1" header="0.5" footer="0.5"/>
  <pageSetup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Y5"/>
  <sheetViews>
    <sheetView zoomScalePageLayoutView="0" workbookViewId="0" topLeftCell="A1">
      <selection activeCell="A2" sqref="A2:IV17"/>
    </sheetView>
  </sheetViews>
  <sheetFormatPr defaultColWidth="9.00390625" defaultRowHeight="12.75"/>
  <cols>
    <col min="1" max="1" width="18.75390625" style="0" customWidth="1"/>
    <col min="2" max="2" width="10.75390625" style="0" customWidth="1"/>
    <col min="3" max="3" width="9.75390625" style="0" customWidth="1"/>
    <col min="4" max="4" width="9.875" style="0" customWidth="1"/>
    <col min="5" max="5" width="9.25390625" style="0" customWidth="1"/>
    <col min="6" max="6" width="10.125" style="0" customWidth="1"/>
    <col min="9" max="9" width="9.125" style="0" customWidth="1"/>
    <col min="10" max="10" width="6.25390625" style="0" customWidth="1"/>
    <col min="11" max="11" width="3.625" style="0" customWidth="1"/>
    <col min="12" max="12" width="3.375" style="0" customWidth="1"/>
    <col min="13" max="13" width="3.125" style="0" customWidth="1"/>
    <col min="14" max="14" width="7.875" style="0" customWidth="1"/>
    <col min="15" max="15" width="10.00390625" style="0" customWidth="1"/>
    <col min="16" max="16" width="7.125" style="0" customWidth="1"/>
    <col min="17" max="17" width="8.375" style="0" customWidth="1"/>
    <col min="18" max="18" width="9.25390625" style="0" customWidth="1"/>
    <col min="19" max="19" width="8.375" style="0" customWidth="1"/>
    <col min="20" max="20" width="7.625" style="0" customWidth="1"/>
    <col min="21" max="21" width="4.875" style="0" customWidth="1"/>
    <col min="22" max="22" width="3.25390625" style="0" customWidth="1"/>
    <col min="23" max="23" width="2.875" style="0" customWidth="1"/>
    <col min="24" max="24" width="11.25390625" style="0" customWidth="1"/>
  </cols>
  <sheetData>
    <row r="1" spans="1:24" ht="12.75">
      <c r="A1" s="26" t="s">
        <v>1</v>
      </c>
      <c r="B1" s="2">
        <f>SUM('Січень2019 р.'!B1+'Лютий 19 р.'!B1)</f>
        <v>277238.6</v>
      </c>
      <c r="C1" s="2">
        <f>SUM('Січень2019 р.'!C1+'Лютий 19 р.'!C1)</f>
        <v>64943.08</v>
      </c>
      <c r="D1" s="2">
        <f>SUM('Січень2019 р.'!D1+'Лютий 19 р.'!D1)</f>
        <v>342181.68</v>
      </c>
      <c r="E1" s="2">
        <f>SUM('Січень2019 р.'!E1+'Лютий 19 р.'!E1)</f>
        <v>75612.5</v>
      </c>
      <c r="F1" s="2">
        <f>SUM('Січень2019 р.'!F1+'Лютий 19 р.'!F1)</f>
        <v>76474.76999999999</v>
      </c>
      <c r="G1" s="2">
        <f>SUM('Січень2019 р.'!G1+'Лютий 19 р.'!G1)</f>
        <v>22569</v>
      </c>
      <c r="H1" s="2">
        <f>SUM('Січень2019 р.'!H1+'Лютий 19 р.'!H1)</f>
        <v>3732</v>
      </c>
      <c r="I1" s="2">
        <f>SUM('Січень2019 р.'!I1+'Лютий 19 р.'!I1)</f>
        <v>4219.09</v>
      </c>
      <c r="J1" s="2">
        <f>SUM('Січень2019 р.'!J1+'Лютий 19 р.'!J1)</f>
        <v>0</v>
      </c>
      <c r="K1" s="2">
        <f>SUM('Січень2019 р.'!K1+'Лютий 19 р.'!K1)</f>
        <v>0</v>
      </c>
      <c r="L1" s="2">
        <f>SUM('Січень2019 р.'!L1+'Лютий 19 р.'!L1)</f>
        <v>0</v>
      </c>
      <c r="M1" s="2">
        <f>SUM('Січень2019 р.'!M1+'Лютий 19 р.'!M1)</f>
        <v>0</v>
      </c>
      <c r="N1" s="2">
        <f>SUM('Січень2019 р.'!N1+'Лютий 19 р.'!N1)</f>
        <v>986.39</v>
      </c>
      <c r="O1" s="2">
        <f>SUM('Січень2019 р.'!O1+'Лютий 19 р.'!O1)</f>
        <v>44968.29</v>
      </c>
      <c r="P1" s="2">
        <f>SUM('Січень2019 р.'!P1+'Лютий 19 р.'!P1)</f>
        <v>0</v>
      </c>
      <c r="Q1" s="2">
        <f>SUM('Січень2019 р.'!Q1+'Лютий 19 р.'!Q1)</f>
        <v>0</v>
      </c>
      <c r="R1" s="2">
        <f>SUM('Січень2019 р.'!R1+'Лютий 19 р.'!R1)</f>
        <v>3784.85</v>
      </c>
      <c r="S1" s="2">
        <f>SUM('Січень2019 р.'!S1+'Лютий 19 р.'!S1)</f>
        <v>2245.94</v>
      </c>
      <c r="T1" s="2">
        <f>SUM('Січень2019 р.'!T1+'Лютий 19 р.'!T1)</f>
        <v>38937.5</v>
      </c>
      <c r="U1" s="2">
        <f>SUM('Січень2019 р.'!U1+'Лютий 19 р.'!U1)</f>
        <v>0</v>
      </c>
      <c r="V1" s="2">
        <f>SUM('Січень2019 р.'!V1+'Лютий 19 р.'!V1)</f>
        <v>0</v>
      </c>
      <c r="W1" s="2">
        <f>SUM('Січень2019 р.'!W1+'Лютий 19 р.'!W1)</f>
        <v>0</v>
      </c>
      <c r="X1" s="2">
        <f>SUM('Січень2019 р.'!X1+'Лютий 19 р.'!X1)</f>
        <v>494268.95</v>
      </c>
    </row>
    <row r="2" spans="1:25" ht="12.75">
      <c r="A2" s="1" t="s">
        <v>0</v>
      </c>
      <c r="B2" s="2">
        <f>SUM('Січень2019 р.'!B2+'Лютий 19 р.'!B2)</f>
        <v>277238.6</v>
      </c>
      <c r="C2" s="2">
        <f>SUM('Січень2019 р.'!C2+'Лютий 19 р.'!C2)</f>
        <v>64943.08</v>
      </c>
      <c r="D2" s="2">
        <f>SUM('Січень2019 р.'!D2+'Лютий 19 р.'!D2)</f>
        <v>342181.68</v>
      </c>
      <c r="E2" s="2">
        <f>SUM('Січень2019 р.'!E2+'Лютий 19 р.'!E2)</f>
        <v>75612.5</v>
      </c>
      <c r="F2" s="2">
        <f>SUM('Січень2019 р.'!F2+'Лютий 19 р.'!F2)</f>
        <v>76474.76999999999</v>
      </c>
      <c r="G2" s="2">
        <f>SUM('Січень2019 р.'!G2+'Лютий 19 р.'!G2)</f>
        <v>22569</v>
      </c>
      <c r="H2" s="2">
        <f>SUM('Січень2019 р.'!H2+'Лютий 19 р.'!H2)</f>
        <v>3732</v>
      </c>
      <c r="I2" s="2">
        <f>SUM('Січень2019 р.'!I2+'Лютий 19 р.'!I2)</f>
        <v>4219.09</v>
      </c>
      <c r="J2" s="2">
        <f>SUM('Січень2019 р.'!J2+'Лютий 19 р.'!J2)</f>
        <v>0</v>
      </c>
      <c r="K2" s="2">
        <f>SUM('Січень2019 р.'!K2+'Лютий 19 р.'!K2)</f>
        <v>0</v>
      </c>
      <c r="L2" s="2">
        <f>SUM('Січень2019 р.'!L2+'Лютий 19 р.'!L2)</f>
        <v>0</v>
      </c>
      <c r="M2" s="2">
        <f>SUM('Січень2019 р.'!M2+'Лютий 19 р.'!M2)</f>
        <v>0</v>
      </c>
      <c r="N2" s="2">
        <f>SUM('Січень2019 р.'!N2+'Лютий 19 р.'!N2)</f>
        <v>986.39</v>
      </c>
      <c r="O2" s="2">
        <f>SUM('Січень2019 р.'!O2+'Лютий 19 р.'!O2)</f>
        <v>44968.29</v>
      </c>
      <c r="P2" s="2">
        <f>SUM('Січень2019 р.'!P2+'Лютий 19 р.'!P2)</f>
        <v>0</v>
      </c>
      <c r="Q2" s="2">
        <f>SUM('Січень2019 р.'!Q2+'Лютий 19 р.'!Q2)</f>
        <v>0</v>
      </c>
      <c r="R2" s="2">
        <f>SUM('Січень2019 р.'!R2+'Лютий 19 р.'!R2)</f>
        <v>3784.85</v>
      </c>
      <c r="S2" s="2">
        <f>SUM('Січень2019 р.'!S2+'Лютий 19 р.'!S2)</f>
        <v>2245.94</v>
      </c>
      <c r="T2" s="2">
        <f>SUM('Січень2019 р.'!T2+'Лютий 19 р.'!T2)</f>
        <v>38937.5</v>
      </c>
      <c r="U2" s="2">
        <f>SUM('Січень2019 р.'!U2+'Лютий 19 р.'!U2)</f>
        <v>0</v>
      </c>
      <c r="V2" s="2">
        <f>SUM('Січень2019 р.'!V2+'Лютий 19 р.'!V2)</f>
        <v>0</v>
      </c>
      <c r="W2" s="2">
        <f>SUM('Січень2019 р.'!W2+'Лютий 19 р.'!W2)</f>
        <v>0</v>
      </c>
      <c r="X2" s="2">
        <f>SUM('Січень2019 р.'!X2+'Лютий 19 р.'!X2)</f>
        <v>494268.95</v>
      </c>
      <c r="Y2" s="8"/>
    </row>
    <row r="3" spans="1:25" ht="24.75" customHeight="1">
      <c r="A3" s="1" t="s">
        <v>2</v>
      </c>
      <c r="B3" s="2" t="e">
        <f>SUM('Січень2019 р.'!#REF!+'Лютий 19 р.'!#REF!)</f>
        <v>#REF!</v>
      </c>
      <c r="C3" s="2" t="e">
        <f>SUM('Січень2019 р.'!#REF!+'Лютий 19 р.'!#REF!)</f>
        <v>#REF!</v>
      </c>
      <c r="D3" s="2" t="e">
        <f>SUM('Січень2019 р.'!#REF!+'Лютий 19 р.'!#REF!)</f>
        <v>#REF!</v>
      </c>
      <c r="E3" s="2" t="e">
        <f>SUM('Січень2019 р.'!#REF!+'Лютий 19 р.'!#REF!)</f>
        <v>#REF!</v>
      </c>
      <c r="F3" s="2" t="e">
        <f>SUM('Січень2019 р.'!#REF!+'Лютий 19 р.'!#REF!)</f>
        <v>#REF!</v>
      </c>
      <c r="G3" s="2" t="e">
        <f>SUM('Січень2019 р.'!#REF!+'Лютий 19 р.'!#REF!)</f>
        <v>#REF!</v>
      </c>
      <c r="H3" s="2" t="e">
        <f>SUM('Січень2019 р.'!#REF!+'Лютий 19 р.'!#REF!)</f>
        <v>#REF!</v>
      </c>
      <c r="I3" s="2" t="e">
        <f>SUM('Січень2019 р.'!#REF!+'Лютий 19 р.'!#REF!)</f>
        <v>#REF!</v>
      </c>
      <c r="J3" s="2" t="e">
        <f>SUM('Січень2019 р.'!#REF!+'Лютий 19 р.'!#REF!)</f>
        <v>#REF!</v>
      </c>
      <c r="K3" s="2" t="e">
        <f>SUM('Січень2019 р.'!#REF!+'Лютий 19 р.'!#REF!)</f>
        <v>#REF!</v>
      </c>
      <c r="L3" s="2" t="e">
        <f>SUM('Січень2019 р.'!#REF!+'Лютий 19 р.'!#REF!)</f>
        <v>#REF!</v>
      </c>
      <c r="M3" s="2" t="e">
        <f>SUM('Січень2019 р.'!#REF!+'Лютий 19 р.'!#REF!)</f>
        <v>#REF!</v>
      </c>
      <c r="N3" s="2" t="e">
        <f>SUM('Січень2019 р.'!#REF!+'Лютий 19 р.'!#REF!)</f>
        <v>#REF!</v>
      </c>
      <c r="O3" s="2" t="e">
        <f>SUM('Січень2019 р.'!#REF!+'Лютий 19 р.'!#REF!)</f>
        <v>#REF!</v>
      </c>
      <c r="P3" s="2" t="e">
        <f>SUM('Січень2019 р.'!#REF!+'Лютий 19 р.'!#REF!)</f>
        <v>#REF!</v>
      </c>
      <c r="Q3" s="2" t="e">
        <f>SUM('Січень2019 р.'!#REF!+'Лютий 19 р.'!#REF!)</f>
        <v>#REF!</v>
      </c>
      <c r="R3" s="2" t="e">
        <f>SUM('Січень2019 р.'!#REF!+'Лютий 19 р.'!#REF!)</f>
        <v>#REF!</v>
      </c>
      <c r="S3" s="2" t="e">
        <f>SUM('Січень2019 р.'!#REF!+'Лютий 19 р.'!#REF!)</f>
        <v>#REF!</v>
      </c>
      <c r="T3" s="2" t="e">
        <f>SUM('Січень2019 р.'!#REF!+'Лютий 19 р.'!#REF!)</f>
        <v>#REF!</v>
      </c>
      <c r="U3" s="2" t="e">
        <f>SUM('Січень2019 р.'!#REF!+'Лютий 19 р.'!#REF!)</f>
        <v>#REF!</v>
      </c>
      <c r="V3" s="2" t="e">
        <f>SUM('Січень2019 р.'!#REF!+'Лютий 19 р.'!#REF!)</f>
        <v>#REF!</v>
      </c>
      <c r="W3" s="2" t="e">
        <f>SUM('Січень2019 р.'!#REF!+'Лютий 19 р.'!#REF!)</f>
        <v>#REF!</v>
      </c>
      <c r="X3" s="2" t="e">
        <f>SUM('Січень2019 р.'!#REF!+'Лютий 19 р.'!#REF!)</f>
        <v>#REF!</v>
      </c>
      <c r="Y3" s="8"/>
    </row>
    <row r="4" spans="1:24" ht="24.75" customHeight="1">
      <c r="A4" s="7" t="s">
        <v>8</v>
      </c>
      <c r="B4" s="5">
        <v>2111</v>
      </c>
      <c r="C4" s="1">
        <v>2111</v>
      </c>
      <c r="D4" s="1">
        <v>2110</v>
      </c>
      <c r="E4" s="1">
        <v>2120</v>
      </c>
      <c r="F4" s="1">
        <v>2200</v>
      </c>
      <c r="G4" s="1">
        <v>2210</v>
      </c>
      <c r="H4" s="1">
        <v>2230</v>
      </c>
      <c r="I4" s="1">
        <v>2240</v>
      </c>
      <c r="J4" s="1">
        <v>2800</v>
      </c>
      <c r="K4" s="1"/>
      <c r="L4" s="1"/>
      <c r="M4" s="1"/>
      <c r="N4" s="1">
        <v>2250</v>
      </c>
      <c r="O4" s="1">
        <v>2270</v>
      </c>
      <c r="P4" s="1">
        <v>2271</v>
      </c>
      <c r="Q4" s="1">
        <v>2272</v>
      </c>
      <c r="R4" s="1">
        <v>2273</v>
      </c>
      <c r="S4" s="1">
        <v>2274</v>
      </c>
      <c r="T4" s="1">
        <v>2275</v>
      </c>
      <c r="U4" s="1">
        <v>2282</v>
      </c>
      <c r="V4" s="1"/>
      <c r="W4" s="1"/>
      <c r="X4" s="1"/>
    </row>
    <row r="5" ht="12.75">
      <c r="A5" s="13"/>
    </row>
  </sheetData>
  <sheetProtection/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5"/>
  <sheetViews>
    <sheetView zoomScalePageLayoutView="0" workbookViewId="0" topLeftCell="A1">
      <pane xSplit="1" topLeftCell="E1" activePane="topRight" state="frozen"/>
      <selection pane="topLeft" activeCell="A1" sqref="A1"/>
      <selection pane="topRight" activeCell="A2" sqref="A2:IV17"/>
    </sheetView>
  </sheetViews>
  <sheetFormatPr defaultColWidth="9.00390625" defaultRowHeight="12.75"/>
  <cols>
    <col min="1" max="1" width="16.625" style="0" customWidth="1"/>
    <col min="2" max="2" width="11.625" style="0" customWidth="1"/>
    <col min="3" max="3" width="10.00390625" style="0" customWidth="1"/>
    <col min="4" max="5" width="10.875" style="0" customWidth="1"/>
    <col min="6" max="6" width="9.625" style="0" customWidth="1"/>
    <col min="7" max="7" width="10.75390625" style="0" customWidth="1"/>
    <col min="8" max="8" width="9.00390625" style="0" customWidth="1"/>
    <col min="9" max="9" width="9.75390625" style="0" customWidth="1"/>
    <col min="10" max="10" width="7.25390625" style="0" customWidth="1"/>
    <col min="11" max="11" width="3.875" style="0" customWidth="1"/>
    <col min="12" max="12" width="5.00390625" style="0" customWidth="1"/>
    <col min="13" max="13" width="5.25390625" style="0" customWidth="1"/>
    <col min="14" max="14" width="8.125" style="0" customWidth="1"/>
    <col min="15" max="16" width="10.00390625" style="0" customWidth="1"/>
    <col min="17" max="17" width="8.625" style="0" customWidth="1"/>
    <col min="18" max="18" width="10.75390625" style="0" customWidth="1"/>
    <col min="19" max="19" width="11.75390625" style="0" customWidth="1"/>
    <col min="20" max="20" width="8.625" style="0" customWidth="1"/>
    <col min="21" max="21" width="7.125" style="0" customWidth="1"/>
    <col min="22" max="22" width="4.75390625" style="0" customWidth="1"/>
    <col min="23" max="23" width="5.625" style="0" customWidth="1"/>
    <col min="24" max="24" width="12.375" style="0" bestFit="1" customWidth="1"/>
  </cols>
  <sheetData>
    <row r="1" spans="1:24" ht="12.75">
      <c r="A1" s="26" t="s">
        <v>1</v>
      </c>
      <c r="B1" s="2">
        <v>138404.92</v>
      </c>
      <c r="C1" s="2">
        <v>32329.68</v>
      </c>
      <c r="D1" s="2">
        <f>SUM(B1:C1)</f>
        <v>170734.6</v>
      </c>
      <c r="E1" s="2">
        <v>37263.18</v>
      </c>
      <c r="F1" s="3">
        <f>G1+H1+I1+N1+O1+U1</f>
        <v>70791.92</v>
      </c>
      <c r="G1" s="2"/>
      <c r="H1" s="2">
        <v>10105.32</v>
      </c>
      <c r="I1" s="2">
        <v>942</v>
      </c>
      <c r="J1" s="2"/>
      <c r="K1" s="2"/>
      <c r="L1" s="2"/>
      <c r="M1" s="2"/>
      <c r="N1" s="2"/>
      <c r="O1" s="3">
        <f>P1+Q1+R1+S1+T1</f>
        <v>59744.6</v>
      </c>
      <c r="P1" s="2"/>
      <c r="Q1" s="2"/>
      <c r="R1" s="2">
        <v>6880.85</v>
      </c>
      <c r="S1" s="2"/>
      <c r="T1" s="2">
        <v>52863.75</v>
      </c>
      <c r="U1" s="2"/>
      <c r="V1" s="2"/>
      <c r="W1" s="2"/>
      <c r="X1" s="3">
        <f>D1+E1+F1</f>
        <v>278789.7</v>
      </c>
    </row>
    <row r="2" spans="1:24" ht="12.75">
      <c r="A2" s="1" t="s">
        <v>0</v>
      </c>
      <c r="B2" s="3">
        <f>SUM(B1:B1)</f>
        <v>138404.92</v>
      </c>
      <c r="C2" s="3">
        <f>SUM(C1:C1)</f>
        <v>32329.68</v>
      </c>
      <c r="D2" s="3">
        <f>SUM(D1:D1)</f>
        <v>170734.6</v>
      </c>
      <c r="E2" s="2">
        <f>SUM(E1:E1)</f>
        <v>37263.18</v>
      </c>
      <c r="F2" s="3">
        <f>G2+H2+I2+N2+O2+U2</f>
        <v>70791.92</v>
      </c>
      <c r="G2" s="2">
        <f aca="true" t="shared" si="0" ref="G2:W2">SUM(G1:G1)</f>
        <v>0</v>
      </c>
      <c r="H2" s="2">
        <f t="shared" si="0"/>
        <v>10105.32</v>
      </c>
      <c r="I2" s="2">
        <f t="shared" si="0"/>
        <v>942</v>
      </c>
      <c r="J2" s="2">
        <f t="shared" si="0"/>
        <v>0</v>
      </c>
      <c r="K2" s="2">
        <f t="shared" si="0"/>
        <v>0</v>
      </c>
      <c r="L2" s="2">
        <f t="shared" si="0"/>
        <v>0</v>
      </c>
      <c r="M2" s="2">
        <f t="shared" si="0"/>
        <v>0</v>
      </c>
      <c r="N2" s="2">
        <f t="shared" si="0"/>
        <v>0</v>
      </c>
      <c r="O2" s="2">
        <f t="shared" si="0"/>
        <v>59744.6</v>
      </c>
      <c r="P2" s="2">
        <f t="shared" si="0"/>
        <v>0</v>
      </c>
      <c r="Q2" s="2">
        <f t="shared" si="0"/>
        <v>0</v>
      </c>
      <c r="R2" s="2">
        <f t="shared" si="0"/>
        <v>6880.85</v>
      </c>
      <c r="S2" s="2">
        <f t="shared" si="0"/>
        <v>0</v>
      </c>
      <c r="T2" s="2">
        <f t="shared" si="0"/>
        <v>52863.75</v>
      </c>
      <c r="U2" s="2">
        <f t="shared" si="0"/>
        <v>0</v>
      </c>
      <c r="V2" s="2">
        <f t="shared" si="0"/>
        <v>0</v>
      </c>
      <c r="W2" s="2">
        <f t="shared" si="0"/>
        <v>0</v>
      </c>
      <c r="X2" s="3">
        <f>D2+E2+F2</f>
        <v>278789.7</v>
      </c>
    </row>
    <row r="3" spans="1:24" ht="12.75">
      <c r="A3" s="1" t="s">
        <v>2</v>
      </c>
      <c r="B3" s="3" t="e">
        <f>SUM(B2,#REF!)</f>
        <v>#REF!</v>
      </c>
      <c r="C3" s="3" t="e">
        <f>SUM(C2,#REF!)</f>
        <v>#REF!</v>
      </c>
      <c r="D3" s="3" t="e">
        <f>SUM(#REF!+D2)</f>
        <v>#REF!</v>
      </c>
      <c r="E3" s="3" t="e">
        <f>SUM(#REF!+E2)</f>
        <v>#REF!</v>
      </c>
      <c r="F3" s="3" t="e">
        <f>G3+H3+I3+N3+O3+U3</f>
        <v>#REF!</v>
      </c>
      <c r="G3" s="2" t="e">
        <f>SUM(#REF!+G2)</f>
        <v>#REF!</v>
      </c>
      <c r="H3" s="2" t="e">
        <f>SUM(#REF!+H2)</f>
        <v>#REF!</v>
      </c>
      <c r="I3" s="2" t="e">
        <f>SUM(#REF!+I2)</f>
        <v>#REF!</v>
      </c>
      <c r="J3" s="2" t="e">
        <f>SUM(#REF!+J2)</f>
        <v>#REF!</v>
      </c>
      <c r="K3" s="2" t="e">
        <f>SUM(#REF!+K2)</f>
        <v>#REF!</v>
      </c>
      <c r="L3" s="2" t="e">
        <f>SUM(#REF!+L2)</f>
        <v>#REF!</v>
      </c>
      <c r="M3" s="2" t="e">
        <f>SUM(#REF!+M2)</f>
        <v>#REF!</v>
      </c>
      <c r="N3" s="2" t="e">
        <f>SUM(#REF!+N2)</f>
        <v>#REF!</v>
      </c>
      <c r="O3" s="3" t="e">
        <f>P3+Q3+R3+S3+T3</f>
        <v>#REF!</v>
      </c>
      <c r="P3" s="2" t="e">
        <f>SUM(#REF!+P2)</f>
        <v>#REF!</v>
      </c>
      <c r="Q3" s="2" t="e">
        <f>SUM(#REF!+Q2)</f>
        <v>#REF!</v>
      </c>
      <c r="R3" s="2" t="e">
        <f>SUM(#REF!+R2)</f>
        <v>#REF!</v>
      </c>
      <c r="S3" s="2" t="e">
        <f>SUM(#REF!+S2)</f>
        <v>#REF!</v>
      </c>
      <c r="T3" s="2" t="e">
        <f>SUM(#REF!+T2)</f>
        <v>#REF!</v>
      </c>
      <c r="U3" s="2" t="e">
        <f>SUM(#REF!+U2)</f>
        <v>#REF!</v>
      </c>
      <c r="V3" s="2" t="e">
        <f>SUM(#REF!+V2)</f>
        <v>#REF!</v>
      </c>
      <c r="W3" s="2" t="e">
        <f>SUM(#REF!+W2)</f>
        <v>#REF!</v>
      </c>
      <c r="X3" s="3" t="e">
        <f>D3+E3+F3+J3</f>
        <v>#REF!</v>
      </c>
    </row>
    <row r="4" spans="1:24" ht="12.75">
      <c r="A4" s="18" t="s">
        <v>9</v>
      </c>
      <c r="B4" s="5">
        <v>2111</v>
      </c>
      <c r="C4" s="1">
        <v>2111</v>
      </c>
      <c r="D4" s="1">
        <v>2110</v>
      </c>
      <c r="E4" s="1">
        <v>2120</v>
      </c>
      <c r="F4" s="1">
        <v>2200</v>
      </c>
      <c r="G4" s="1">
        <v>2210</v>
      </c>
      <c r="H4" s="1">
        <v>2230</v>
      </c>
      <c r="I4" s="1">
        <v>2240</v>
      </c>
      <c r="J4" s="1">
        <v>2800</v>
      </c>
      <c r="K4" s="1"/>
      <c r="L4" s="1"/>
      <c r="M4" s="1"/>
      <c r="N4" s="1">
        <v>2250</v>
      </c>
      <c r="O4" s="1">
        <v>2270</v>
      </c>
      <c r="P4" s="1">
        <v>2271</v>
      </c>
      <c r="Q4" s="1">
        <v>2272</v>
      </c>
      <c r="R4" s="1">
        <v>2273</v>
      </c>
      <c r="S4" s="1">
        <v>2274</v>
      </c>
      <c r="T4" s="1">
        <v>2275</v>
      </c>
      <c r="U4" s="1">
        <v>2282</v>
      </c>
      <c r="V4" s="1"/>
      <c r="W4" s="1"/>
      <c r="X4" s="11"/>
    </row>
    <row r="5" ht="12.75">
      <c r="D5" s="14"/>
    </row>
  </sheetData>
  <sheetProtection/>
  <printOptions/>
  <pageMargins left="0.75" right="0.75" top="1" bottom="1" header="0.5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7"/>
  <sheetViews>
    <sheetView zoomScale="80" zoomScaleNormal="80" zoomScalePageLayoutView="0" workbookViewId="0" topLeftCell="A1">
      <selection activeCell="A2" sqref="A2:IV17"/>
    </sheetView>
  </sheetViews>
  <sheetFormatPr defaultColWidth="9.00390625" defaultRowHeight="12.75"/>
  <cols>
    <col min="1" max="1" width="17.125" style="10" customWidth="1"/>
    <col min="2" max="2" width="13.00390625" style="10" customWidth="1"/>
    <col min="3" max="3" width="11.375" style="10" customWidth="1"/>
    <col min="4" max="4" width="12.75390625" style="10" customWidth="1"/>
    <col min="5" max="5" width="15.25390625" style="10" customWidth="1"/>
    <col min="6" max="6" width="11.25390625" style="10" customWidth="1"/>
    <col min="7" max="7" width="9.75390625" style="10" customWidth="1"/>
    <col min="8" max="8" width="10.375" style="10" customWidth="1"/>
    <col min="9" max="9" width="9.25390625" style="10" customWidth="1"/>
    <col min="10" max="10" width="8.75390625" style="10" customWidth="1"/>
    <col min="11" max="11" width="3.875" style="10" customWidth="1"/>
    <col min="12" max="12" width="4.25390625" style="10" customWidth="1"/>
    <col min="13" max="13" width="3.875" style="10" customWidth="1"/>
    <col min="14" max="14" width="9.25390625" style="10" customWidth="1"/>
    <col min="15" max="15" width="11.375" style="10" customWidth="1"/>
    <col min="16" max="16" width="12.00390625" style="10" customWidth="1"/>
    <col min="17" max="17" width="9.25390625" style="10" bestFit="1" customWidth="1"/>
    <col min="18" max="18" width="11.375" style="10" customWidth="1"/>
    <col min="19" max="19" width="10.125" style="10" customWidth="1"/>
    <col min="20" max="21" width="8.25390625" style="10" customWidth="1"/>
    <col min="22" max="22" width="5.25390625" style="10" customWidth="1"/>
    <col min="23" max="23" width="6.125" style="10" customWidth="1"/>
    <col min="24" max="24" width="13.25390625" style="10" customWidth="1"/>
    <col min="25" max="25" width="12.375" style="10" bestFit="1" customWidth="1"/>
    <col min="26" max="16384" width="9.125" style="10" customWidth="1"/>
  </cols>
  <sheetData>
    <row r="1" spans="1:25" ht="12.75">
      <c r="A1" s="19" t="s">
        <v>1</v>
      </c>
      <c r="B1" s="19">
        <f>SUM('за 2 міс.19 р.'!B1+'березень 19 р.'!B1)</f>
        <v>415643.52</v>
      </c>
      <c r="C1" s="19">
        <f>SUM('за 2 міс.19 р.'!C1+'березень 19 р.'!C1)</f>
        <v>97272.76000000001</v>
      </c>
      <c r="D1" s="19">
        <f>SUM('за 2 міс.19 р.'!D1+'березень 19 р.'!D1)</f>
        <v>512916.28</v>
      </c>
      <c r="E1" s="19">
        <f>SUM('за 2 міс.19 р.'!E1+'березень 19 р.'!E1)</f>
        <v>112875.68</v>
      </c>
      <c r="F1" s="19">
        <f>SUM('за 2 міс.19 р.'!F1+'березень 19 р.'!F1)</f>
        <v>147266.69</v>
      </c>
      <c r="G1" s="19">
        <f>SUM('за 2 міс.19 р.'!G1+'березень 19 р.'!G1)</f>
        <v>22569</v>
      </c>
      <c r="H1" s="19">
        <f>SUM('за 2 міс.19 р.'!H1+'березень 19 р.'!H1)</f>
        <v>13837.32</v>
      </c>
      <c r="I1" s="19">
        <f>SUM('за 2 міс.19 р.'!I1+'березень 19 р.'!I1)</f>
        <v>5161.09</v>
      </c>
      <c r="J1" s="19">
        <f>SUM('за 2 міс.19 р.'!J1+'березень 19 р.'!J1)</f>
        <v>0</v>
      </c>
      <c r="K1" s="19">
        <f>SUM('за 2 міс.19 р.'!K1+'березень 19 р.'!K1)</f>
        <v>0</v>
      </c>
      <c r="L1" s="19">
        <f>SUM('за 2 міс.19 р.'!L1+'березень 19 р.'!L1)</f>
        <v>0</v>
      </c>
      <c r="M1" s="19">
        <f>SUM('за 2 міс.19 р.'!M1+'березень 19 р.'!M1)</f>
        <v>0</v>
      </c>
      <c r="N1" s="19">
        <f>SUM('за 2 міс.19 р.'!N1+'березень 19 р.'!N1)</f>
        <v>986.39</v>
      </c>
      <c r="O1" s="19">
        <f>SUM('за 2 міс.19 р.'!O1+'березень 19 р.'!O1)</f>
        <v>104712.89</v>
      </c>
      <c r="P1" s="19">
        <f>SUM('за 2 міс.19 р.'!P1+'березень 19 р.'!P1)</f>
        <v>0</v>
      </c>
      <c r="Q1" s="19">
        <f>SUM('за 2 міс.19 р.'!Q1+'березень 19 р.'!Q1)</f>
        <v>0</v>
      </c>
      <c r="R1" s="19">
        <f>SUM('за 2 міс.19 р.'!R1+'березень 19 р.'!R1)</f>
        <v>10665.7</v>
      </c>
      <c r="S1" s="19">
        <f>SUM('за 2 міс.19 р.'!S1+'березень 19 р.'!S1)</f>
        <v>2245.94</v>
      </c>
      <c r="T1" s="19">
        <f>SUM('за 2 міс.19 р.'!T1+'березень 19 р.'!T1)</f>
        <v>91801.25</v>
      </c>
      <c r="U1" s="19">
        <f>SUM('за 2 міс.19 р.'!U1+'березень 19 р.'!U1)</f>
        <v>0</v>
      </c>
      <c r="V1" s="19">
        <f>SUM('за 2 міс.19 р.'!V1+'березень 19 р.'!V1)</f>
        <v>0</v>
      </c>
      <c r="W1" s="19">
        <f>SUM('за 2 міс.19 р.'!W1+'березень 19 р.'!W1)</f>
        <v>0</v>
      </c>
      <c r="X1" s="19">
        <f>SUM('за 2 міс.19 р.'!X1+'березень 19 р.'!X1)</f>
        <v>773058.65</v>
      </c>
      <c r="Y1" s="21"/>
    </row>
    <row r="2" spans="1:25" ht="12.75">
      <c r="A2" s="19" t="s">
        <v>0</v>
      </c>
      <c r="B2" s="19">
        <f>SUM('за 2 міс.19 р.'!B2+'березень 19 р.'!B2)</f>
        <v>415643.52</v>
      </c>
      <c r="C2" s="19">
        <f>SUM('за 2 міс.19 р.'!C2+'березень 19 р.'!C2)</f>
        <v>97272.76000000001</v>
      </c>
      <c r="D2" s="19">
        <f>SUM('за 2 міс.19 р.'!D2+'березень 19 р.'!D2)</f>
        <v>512916.28</v>
      </c>
      <c r="E2" s="19">
        <f>SUM('за 2 міс.19 р.'!E2+'березень 19 р.'!E2)</f>
        <v>112875.68</v>
      </c>
      <c r="F2" s="19">
        <f>SUM('за 2 міс.19 р.'!F2+'березень 19 р.'!F2)</f>
        <v>147266.69</v>
      </c>
      <c r="G2" s="19">
        <f>SUM('за 2 міс.19 р.'!G2+'березень 19 р.'!G2)</f>
        <v>22569</v>
      </c>
      <c r="H2" s="19">
        <f>SUM('за 2 міс.19 р.'!H2+'березень 19 р.'!H2)</f>
        <v>13837.32</v>
      </c>
      <c r="I2" s="19">
        <f>SUM('за 2 міс.19 р.'!I2+'березень 19 р.'!I2)</f>
        <v>5161.09</v>
      </c>
      <c r="J2" s="19">
        <f>SUM('за 2 міс.19 р.'!J2+'березень 19 р.'!J2)</f>
        <v>0</v>
      </c>
      <c r="K2" s="19">
        <f>SUM('за 2 міс.19 р.'!K2+'березень 19 р.'!K2)</f>
        <v>0</v>
      </c>
      <c r="L2" s="19">
        <f>SUM('за 2 міс.19 р.'!L2+'березень 19 р.'!L2)</f>
        <v>0</v>
      </c>
      <c r="M2" s="19">
        <f>SUM('за 2 міс.19 р.'!M2+'березень 19 р.'!M2)</f>
        <v>0</v>
      </c>
      <c r="N2" s="19">
        <f>SUM('за 2 міс.19 р.'!N2+'березень 19 р.'!N2)</f>
        <v>986.39</v>
      </c>
      <c r="O2" s="19">
        <f>SUM('за 2 міс.19 р.'!O2+'березень 19 р.'!O2)</f>
        <v>104712.89</v>
      </c>
      <c r="P2" s="19">
        <f>SUM('за 2 міс.19 р.'!P2+'березень 19 р.'!P2)</f>
        <v>0</v>
      </c>
      <c r="Q2" s="19">
        <f>SUM('за 2 міс.19 р.'!Q2+'березень 19 р.'!Q2)</f>
        <v>0</v>
      </c>
      <c r="R2" s="19">
        <f>SUM('за 2 міс.19 р.'!R2+'березень 19 р.'!R2)</f>
        <v>10665.7</v>
      </c>
      <c r="S2" s="19">
        <f>SUM('за 2 міс.19 р.'!S2+'березень 19 р.'!S2)</f>
        <v>2245.94</v>
      </c>
      <c r="T2" s="19">
        <f>SUM('за 2 міс.19 р.'!T2+'березень 19 р.'!T2)</f>
        <v>91801.25</v>
      </c>
      <c r="U2" s="19">
        <f>SUM('за 2 міс.19 р.'!U2+'березень 19 р.'!U2)</f>
        <v>0</v>
      </c>
      <c r="V2" s="19">
        <f>SUM('за 2 міс.19 р.'!V2+'березень 19 р.'!V2)</f>
        <v>0</v>
      </c>
      <c r="W2" s="19">
        <f>SUM('за 2 міс.19 р.'!W2+'березень 19 р.'!W2)</f>
        <v>0</v>
      </c>
      <c r="X2" s="19">
        <f>SUM('за 2 міс.19 р.'!X2+'березень 19 р.'!X2)</f>
        <v>773058.65</v>
      </c>
      <c r="Y2" s="21"/>
    </row>
    <row r="3" spans="1:25" ht="12.75">
      <c r="A3" s="19" t="s">
        <v>2</v>
      </c>
      <c r="B3" s="19" t="e">
        <f>SUM('за 2 міс.19 р.'!B3+'березень 19 р.'!B3)</f>
        <v>#REF!</v>
      </c>
      <c r="C3" s="19" t="e">
        <f>SUM('за 2 міс.19 р.'!C3+'березень 19 р.'!C3)</f>
        <v>#REF!</v>
      </c>
      <c r="D3" s="19" t="e">
        <f>SUM('за 2 міс.19 р.'!D3+'березень 19 р.'!D3)</f>
        <v>#REF!</v>
      </c>
      <c r="E3" s="19" t="e">
        <f>SUM('за 2 міс.19 р.'!E3+'березень 19 р.'!E3)</f>
        <v>#REF!</v>
      </c>
      <c r="F3" s="19" t="e">
        <f>SUM('за 2 міс.19 р.'!F3+'березень 19 р.'!F3)</f>
        <v>#REF!</v>
      </c>
      <c r="G3" s="19" t="e">
        <f>SUM('за 2 міс.19 р.'!G3+'березень 19 р.'!G3)</f>
        <v>#REF!</v>
      </c>
      <c r="H3" s="19" t="e">
        <f>SUM('за 2 міс.19 р.'!H3+'березень 19 р.'!H3)</f>
        <v>#REF!</v>
      </c>
      <c r="I3" s="19" t="e">
        <f>SUM('за 2 міс.19 р.'!I3+'березень 19 р.'!I3)</f>
        <v>#REF!</v>
      </c>
      <c r="J3" s="19" t="e">
        <f>SUM('за 2 міс.19 р.'!J3+'березень 19 р.'!J3)</f>
        <v>#REF!</v>
      </c>
      <c r="K3" s="19" t="e">
        <f>SUM('за 2 міс.19 р.'!K3+'березень 19 р.'!K3)</f>
        <v>#REF!</v>
      </c>
      <c r="L3" s="19" t="e">
        <f>SUM('за 2 міс.19 р.'!L3+'березень 19 р.'!L3)</f>
        <v>#REF!</v>
      </c>
      <c r="M3" s="19" t="e">
        <f>SUM('за 2 міс.19 р.'!M3+'березень 19 р.'!M3)</f>
        <v>#REF!</v>
      </c>
      <c r="N3" s="19" t="e">
        <f>SUM('за 2 міс.19 р.'!N3+'березень 19 р.'!N3)</f>
        <v>#REF!</v>
      </c>
      <c r="O3" s="19" t="e">
        <f>SUM('за 2 міс.19 р.'!O3+'березень 19 р.'!O3)</f>
        <v>#REF!</v>
      </c>
      <c r="P3" s="19" t="e">
        <f>SUM('за 2 міс.19 р.'!P3+'березень 19 р.'!P3)</f>
        <v>#REF!</v>
      </c>
      <c r="Q3" s="19" t="e">
        <f>SUM('за 2 міс.19 р.'!Q3+'березень 19 р.'!Q3)</f>
        <v>#REF!</v>
      </c>
      <c r="R3" s="19" t="e">
        <f>SUM('за 2 міс.19 р.'!R3+'березень 19 р.'!R3)</f>
        <v>#REF!</v>
      </c>
      <c r="S3" s="19" t="e">
        <f>SUM('за 2 міс.19 р.'!S3+'березень 19 р.'!S3)</f>
        <v>#REF!</v>
      </c>
      <c r="T3" s="19" t="e">
        <f>SUM('за 2 міс.19 р.'!T3+'березень 19 р.'!T3)</f>
        <v>#REF!</v>
      </c>
      <c r="U3" s="19" t="e">
        <f>SUM('за 2 міс.19 р.'!U3+'березень 19 р.'!U3)</f>
        <v>#REF!</v>
      </c>
      <c r="V3" s="19" t="e">
        <f>SUM('за 2 міс.19 р.'!V3+'березень 19 р.'!V3)</f>
        <v>#REF!</v>
      </c>
      <c r="W3" s="19" t="e">
        <f>SUM('за 2 міс.19 р.'!W3+'березень 19 р.'!W3)</f>
        <v>#REF!</v>
      </c>
      <c r="X3" s="19" t="e">
        <f>SUM('за 2 міс.19 р.'!X3+'березень 19 р.'!X3)</f>
        <v>#REF!</v>
      </c>
      <c r="Y3" s="39"/>
    </row>
    <row r="4" spans="1:25" ht="12" customHeight="1">
      <c r="A4" s="24" t="s">
        <v>10</v>
      </c>
      <c r="B4" s="20">
        <v>2111</v>
      </c>
      <c r="C4" s="19">
        <v>2111</v>
      </c>
      <c r="D4" s="19">
        <v>2110</v>
      </c>
      <c r="E4" s="19">
        <v>2120</v>
      </c>
      <c r="F4" s="19">
        <v>2200</v>
      </c>
      <c r="G4" s="19">
        <v>2210</v>
      </c>
      <c r="H4" s="19">
        <v>2230</v>
      </c>
      <c r="I4" s="19">
        <v>2240</v>
      </c>
      <c r="J4" s="19">
        <v>2800</v>
      </c>
      <c r="K4" s="19"/>
      <c r="L4" s="19"/>
      <c r="M4" s="19"/>
      <c r="N4" s="19">
        <v>2250</v>
      </c>
      <c r="O4" s="19">
        <v>2270</v>
      </c>
      <c r="P4" s="19">
        <v>2271</v>
      </c>
      <c r="Q4" s="19">
        <v>2272</v>
      </c>
      <c r="R4" s="19">
        <v>2273</v>
      </c>
      <c r="S4" s="19">
        <v>2274</v>
      </c>
      <c r="T4" s="19">
        <v>2275</v>
      </c>
      <c r="U4" s="19">
        <v>2282</v>
      </c>
      <c r="V4" s="19"/>
      <c r="W4" s="19"/>
      <c r="X4" s="19"/>
      <c r="Y4" s="21"/>
    </row>
    <row r="5" spans="1:25" ht="12.7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</row>
    <row r="7" spans="11:24" ht="15">
      <c r="K7" s="9"/>
      <c r="W7" s="37"/>
      <c r="X7" s="37"/>
    </row>
  </sheetData>
  <sheetProtection/>
  <printOptions/>
  <pageMargins left="0.75" right="0.75" top="1" bottom="1" header="0.5" footer="0.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4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:IV17"/>
    </sheetView>
  </sheetViews>
  <sheetFormatPr defaultColWidth="9.00390625" defaultRowHeight="12.75"/>
  <cols>
    <col min="1" max="1" width="15.375" style="0" customWidth="1"/>
    <col min="2" max="2" width="10.875" style="0" customWidth="1"/>
    <col min="3" max="3" width="8.375" style="0" customWidth="1"/>
    <col min="4" max="4" width="10.125" style="0" customWidth="1"/>
    <col min="5" max="5" width="12.00390625" style="0" customWidth="1"/>
    <col min="6" max="6" width="9.375" style="0" customWidth="1"/>
    <col min="7" max="7" width="8.75390625" style="0" customWidth="1"/>
    <col min="8" max="8" width="8.625" style="0" customWidth="1"/>
    <col min="9" max="9" width="7.625" style="0" customWidth="1"/>
    <col min="10" max="10" width="7.25390625" style="0" customWidth="1"/>
    <col min="11" max="11" width="2.375" style="0" customWidth="1"/>
    <col min="12" max="12" width="2.25390625" style="0" customWidth="1"/>
    <col min="13" max="13" width="2.125" style="0" customWidth="1"/>
    <col min="14" max="14" width="7.125" style="0" customWidth="1"/>
    <col min="15" max="15" width="9.00390625" style="0" customWidth="1"/>
    <col min="16" max="16" width="8.75390625" style="0" customWidth="1"/>
    <col min="17" max="17" width="7.75390625" style="0" customWidth="1"/>
    <col min="18" max="18" width="8.875" style="0" customWidth="1"/>
    <col min="19" max="19" width="11.625" style="0" customWidth="1"/>
    <col min="20" max="20" width="8.25390625" style="0" customWidth="1"/>
    <col min="21" max="21" width="8.625" style="0" customWidth="1"/>
    <col min="22" max="22" width="3.75390625" style="0" customWidth="1"/>
    <col min="23" max="23" width="2.375" style="0" customWidth="1"/>
    <col min="24" max="24" width="11.625" style="0" customWidth="1"/>
  </cols>
  <sheetData>
    <row r="1" spans="1:24" s="9" customFormat="1" ht="15">
      <c r="A1" s="26" t="s">
        <v>1</v>
      </c>
      <c r="B1" s="2">
        <v>134720.24</v>
      </c>
      <c r="C1" s="2">
        <v>32532.92</v>
      </c>
      <c r="D1" s="2">
        <f>SUM(B1:C1)</f>
        <v>167253.15999999997</v>
      </c>
      <c r="E1" s="2">
        <v>37182.7</v>
      </c>
      <c r="F1" s="3">
        <f>G1+H1+I1+N1+O1+U1</f>
        <v>60249.3</v>
      </c>
      <c r="G1" s="2">
        <v>1054.5</v>
      </c>
      <c r="H1" s="2">
        <v>5666.4</v>
      </c>
      <c r="I1" s="2">
        <v>2000</v>
      </c>
      <c r="J1" s="2"/>
      <c r="K1" s="2"/>
      <c r="L1" s="2"/>
      <c r="M1" s="2"/>
      <c r="N1" s="2"/>
      <c r="O1" s="3">
        <f>P1+Q1+R1+S1+T1</f>
        <v>51528.4</v>
      </c>
      <c r="P1" s="2"/>
      <c r="Q1" s="2"/>
      <c r="R1" s="2">
        <v>4850.9</v>
      </c>
      <c r="S1" s="2"/>
      <c r="T1" s="2">
        <v>46677.5</v>
      </c>
      <c r="U1" s="2"/>
      <c r="V1" s="2"/>
      <c r="W1" s="2"/>
      <c r="X1" s="3">
        <f>D1+E1+F1</f>
        <v>264685.16</v>
      </c>
    </row>
    <row r="2" spans="1:24" s="9" customFormat="1" ht="15">
      <c r="A2" s="1" t="s">
        <v>0</v>
      </c>
      <c r="B2" s="3">
        <f>SUM(B1:B1)</f>
        <v>134720.24</v>
      </c>
      <c r="C2" s="3">
        <f>SUM(C1:C1)</f>
        <v>32532.92</v>
      </c>
      <c r="D2" s="3">
        <f>SUM(D1:D1)</f>
        <v>167253.15999999997</v>
      </c>
      <c r="E2" s="3">
        <f>SUM(E1:E1)</f>
        <v>37182.7</v>
      </c>
      <c r="F2" s="3">
        <f>G2+H2+I2+N2+O2+U2</f>
        <v>60249.3</v>
      </c>
      <c r="G2" s="2">
        <f aca="true" t="shared" si="0" ref="G2:U2">SUM(G1:G1)</f>
        <v>1054.5</v>
      </c>
      <c r="H2" s="2">
        <f t="shared" si="0"/>
        <v>5666.4</v>
      </c>
      <c r="I2" s="2">
        <f t="shared" si="0"/>
        <v>2000</v>
      </c>
      <c r="J2" s="2">
        <f t="shared" si="0"/>
        <v>0</v>
      </c>
      <c r="K2" s="2">
        <f t="shared" si="0"/>
        <v>0</v>
      </c>
      <c r="L2" s="2">
        <f t="shared" si="0"/>
        <v>0</v>
      </c>
      <c r="M2" s="2">
        <f t="shared" si="0"/>
        <v>0</v>
      </c>
      <c r="N2" s="2">
        <f t="shared" si="0"/>
        <v>0</v>
      </c>
      <c r="O2" s="2">
        <f t="shared" si="0"/>
        <v>51528.4</v>
      </c>
      <c r="P2" s="2">
        <f t="shared" si="0"/>
        <v>0</v>
      </c>
      <c r="Q2" s="2">
        <f t="shared" si="0"/>
        <v>0</v>
      </c>
      <c r="R2" s="2">
        <f t="shared" si="0"/>
        <v>4850.9</v>
      </c>
      <c r="S2" s="2">
        <f t="shared" si="0"/>
        <v>0</v>
      </c>
      <c r="T2" s="2">
        <f t="shared" si="0"/>
        <v>46677.5</v>
      </c>
      <c r="U2" s="2">
        <f t="shared" si="0"/>
        <v>0</v>
      </c>
      <c r="V2" s="2"/>
      <c r="W2" s="2"/>
      <c r="X2" s="3">
        <f>D2+E2+F2</f>
        <v>264685.16</v>
      </c>
    </row>
    <row r="3" spans="1:24" s="9" customFormat="1" ht="15">
      <c r="A3" s="1" t="s">
        <v>2</v>
      </c>
      <c r="B3" s="3" t="e">
        <f>SUM(B2,#REF!)</f>
        <v>#REF!</v>
      </c>
      <c r="C3" s="3" t="e">
        <f>SUM(C2,#REF!)</f>
        <v>#REF!</v>
      </c>
      <c r="D3" s="3" t="e">
        <f>#REF!+D2</f>
        <v>#REF!</v>
      </c>
      <c r="E3" s="3" t="e">
        <f>#REF!+E2</f>
        <v>#REF!</v>
      </c>
      <c r="F3" s="3" t="e">
        <f>G3+H3+I3+N3+O3+U3</f>
        <v>#REF!</v>
      </c>
      <c r="G3" s="2" t="e">
        <f>#REF!+G2</f>
        <v>#REF!</v>
      </c>
      <c r="H3" s="2" t="e">
        <f>#REF!+H2</f>
        <v>#REF!</v>
      </c>
      <c r="I3" s="2" t="e">
        <f>#REF!+I2</f>
        <v>#REF!</v>
      </c>
      <c r="J3" s="2" t="e">
        <f>#REF!+J2</f>
        <v>#REF!</v>
      </c>
      <c r="K3" s="2" t="e">
        <f>#REF!+K2</f>
        <v>#REF!</v>
      </c>
      <c r="L3" s="2" t="e">
        <f>#REF!+L2</f>
        <v>#REF!</v>
      </c>
      <c r="M3" s="2" t="e">
        <f>#REF!+M2</f>
        <v>#REF!</v>
      </c>
      <c r="N3" s="2" t="e">
        <f>#REF!+N2</f>
        <v>#REF!</v>
      </c>
      <c r="O3" s="3" t="e">
        <f>P3+Q3+R3+S3+T3</f>
        <v>#REF!</v>
      </c>
      <c r="P3" s="2" t="e">
        <f>#REF!+P2</f>
        <v>#REF!</v>
      </c>
      <c r="Q3" s="3" t="e">
        <f>#REF!+Q2</f>
        <v>#REF!</v>
      </c>
      <c r="R3" s="3" t="e">
        <f>#REF!+R2</f>
        <v>#REF!</v>
      </c>
      <c r="S3" s="3" t="e">
        <f>#REF!+S2</f>
        <v>#REF!</v>
      </c>
      <c r="T3" s="3" t="e">
        <f>#REF!+T2</f>
        <v>#REF!</v>
      </c>
      <c r="U3" s="3" t="e">
        <f>#REF!+U2</f>
        <v>#REF!</v>
      </c>
      <c r="V3" s="2"/>
      <c r="W3" s="2"/>
      <c r="X3" s="3" t="e">
        <f>D3+E3+F3+J3</f>
        <v>#REF!</v>
      </c>
    </row>
    <row r="4" spans="1:24" s="9" customFormat="1" ht="15">
      <c r="A4" s="18" t="s">
        <v>11</v>
      </c>
      <c r="B4" s="5">
        <v>2111</v>
      </c>
      <c r="C4" s="1">
        <v>2111</v>
      </c>
      <c r="D4" s="1">
        <v>2110</v>
      </c>
      <c r="E4" s="1">
        <v>2120</v>
      </c>
      <c r="F4" s="1">
        <v>2200</v>
      </c>
      <c r="G4" s="1">
        <v>2210</v>
      </c>
      <c r="H4" s="1">
        <v>2230</v>
      </c>
      <c r="I4" s="1">
        <v>2240</v>
      </c>
      <c r="J4" s="1">
        <v>2800</v>
      </c>
      <c r="K4" s="1"/>
      <c r="L4" s="1"/>
      <c r="M4" s="1"/>
      <c r="N4" s="1">
        <v>2250</v>
      </c>
      <c r="O4" s="1">
        <v>2270</v>
      </c>
      <c r="P4" s="1">
        <v>2271</v>
      </c>
      <c r="Q4" s="1">
        <v>2272</v>
      </c>
      <c r="R4" s="1">
        <v>2273</v>
      </c>
      <c r="S4" s="1">
        <v>2274</v>
      </c>
      <c r="T4" s="1">
        <v>2275</v>
      </c>
      <c r="U4" s="1">
        <v>2282</v>
      </c>
      <c r="V4" s="1"/>
      <c r="W4" s="1"/>
      <c r="X4" s="11"/>
    </row>
  </sheetData>
  <sheetProtection/>
  <printOptions/>
  <pageMargins left="0.75" right="0.75" top="1" bottom="1" header="0.5" footer="0.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6"/>
  <sheetViews>
    <sheetView zoomScalePageLayoutView="0" workbookViewId="0" topLeftCell="A1">
      <selection activeCell="A2" sqref="A2:IV17"/>
    </sheetView>
  </sheetViews>
  <sheetFormatPr defaultColWidth="9.00390625" defaultRowHeight="12.75"/>
  <cols>
    <col min="1" max="1" width="18.125" style="0" customWidth="1"/>
    <col min="2" max="2" width="14.875" style="0" customWidth="1"/>
    <col min="3" max="3" width="13.375" style="0" customWidth="1"/>
    <col min="4" max="4" width="14.75390625" style="0" customWidth="1"/>
    <col min="5" max="5" width="18.75390625" style="0" customWidth="1"/>
    <col min="6" max="6" width="12.25390625" style="0" customWidth="1"/>
    <col min="7" max="7" width="13.625" style="0" customWidth="1"/>
    <col min="8" max="8" width="12.875" style="0" customWidth="1"/>
    <col min="9" max="9" width="13.00390625" style="0" customWidth="1"/>
    <col min="10" max="10" width="12.00390625" style="0" customWidth="1"/>
    <col min="11" max="11" width="5.125" style="0" customWidth="1"/>
    <col min="12" max="12" width="6.125" style="0" customWidth="1"/>
    <col min="13" max="13" width="5.875" style="0" customWidth="1"/>
    <col min="14" max="14" width="12.25390625" style="0" customWidth="1"/>
    <col min="15" max="15" width="13.625" style="0" bestFit="1" customWidth="1"/>
    <col min="16" max="16" width="12.00390625" style="0" customWidth="1"/>
    <col min="17" max="17" width="10.875" style="0" customWidth="1"/>
    <col min="18" max="18" width="11.875" style="0" customWidth="1"/>
    <col min="19" max="19" width="14.375" style="0" customWidth="1"/>
    <col min="20" max="20" width="9.875" style="0" customWidth="1"/>
    <col min="21" max="21" width="11.875" style="0" customWidth="1"/>
    <col min="22" max="22" width="7.375" style="0" customWidth="1"/>
    <col min="23" max="23" width="6.25390625" style="0" customWidth="1"/>
    <col min="24" max="24" width="16.00390625" style="0" customWidth="1"/>
    <col min="26" max="26" width="11.625" style="0" bestFit="1" customWidth="1"/>
  </cols>
  <sheetData>
    <row r="1" spans="1:24" ht="12.75">
      <c r="A1" s="26" t="s">
        <v>1</v>
      </c>
      <c r="B1" s="2">
        <f>SUM('за 3 міс.19 р.'!B1+'квітень 19 р.'!B1)</f>
        <v>550363.76</v>
      </c>
      <c r="C1" s="2">
        <f>SUM('за 3 міс.19 р.'!C1+'квітень 19 р.'!C1)</f>
        <v>129805.68000000001</v>
      </c>
      <c r="D1" s="2">
        <f>SUM('за 3 міс.19 р.'!D1+'квітень 19 р.'!D1)</f>
        <v>680169.44</v>
      </c>
      <c r="E1" s="2">
        <f>SUM('за 3 міс.19 р.'!E1+'квітень 19 р.'!E1)</f>
        <v>150058.38</v>
      </c>
      <c r="F1" s="2">
        <f>SUM('за 3 міс.19 р.'!F1+'квітень 19 р.'!F1)</f>
        <v>207515.99</v>
      </c>
      <c r="G1" s="2">
        <f>SUM('за 3 міс.19 р.'!G1+'квітень 19 р.'!G1)</f>
        <v>23623.5</v>
      </c>
      <c r="H1" s="2">
        <f>SUM('за 3 міс.19 р.'!H1+'квітень 19 р.'!H1)</f>
        <v>19503.72</v>
      </c>
      <c r="I1" s="2">
        <f>SUM('за 3 міс.19 р.'!I1+'квітень 19 р.'!I1)</f>
        <v>7161.09</v>
      </c>
      <c r="J1" s="2">
        <f>SUM('за 3 міс.19 р.'!J1+'квітень 19 р.'!J1)</f>
        <v>0</v>
      </c>
      <c r="K1" s="2">
        <f>SUM('за 3 міс.19 р.'!K1+'квітень 19 р.'!K1)</f>
        <v>0</v>
      </c>
      <c r="L1" s="2">
        <f>SUM('за 3 міс.19 р.'!L1+'квітень 19 р.'!L1)</f>
        <v>0</v>
      </c>
      <c r="M1" s="2">
        <f>SUM('за 3 міс.19 р.'!M1+'квітень 19 р.'!M1)</f>
        <v>0</v>
      </c>
      <c r="N1" s="2">
        <f>SUM('за 3 міс.19 р.'!N1+'квітень 19 р.'!N1)</f>
        <v>986.39</v>
      </c>
      <c r="O1" s="2">
        <f>SUM('за 3 міс.19 р.'!O1+'квітень 19 р.'!O1)</f>
        <v>156241.29</v>
      </c>
      <c r="P1" s="2">
        <f>SUM('за 3 міс.19 р.'!P1+'квітень 19 р.'!P1)</f>
        <v>0</v>
      </c>
      <c r="Q1" s="2">
        <f>SUM('за 3 міс.19 р.'!Q1+'квітень 19 р.'!Q1)</f>
        <v>0</v>
      </c>
      <c r="R1" s="2">
        <f>SUM('за 3 міс.19 р.'!R1+'квітень 19 р.'!R1)</f>
        <v>15516.6</v>
      </c>
      <c r="S1" s="2">
        <f>SUM('за 3 міс.19 р.'!S1+'квітень 19 р.'!S1)</f>
        <v>2245.94</v>
      </c>
      <c r="T1" s="2">
        <f>SUM('за 3 міс.19 р.'!T1+'квітень 19 р.'!T1)</f>
        <v>138478.75</v>
      </c>
      <c r="U1" s="2">
        <f>SUM('за 3 міс.19 р.'!U1+'квітень 19 р.'!U1)</f>
        <v>0</v>
      </c>
      <c r="V1" s="2">
        <f>SUM('за 3 міс.19 р.'!V1+'квітень 19 р.'!V1)</f>
        <v>0</v>
      </c>
      <c r="W1" s="2">
        <f>SUM('за 3 міс.19 р.'!W1+'квітень 19 р.'!W1)</f>
        <v>0</v>
      </c>
      <c r="X1" s="2">
        <f>SUM('за 3 міс.19 р.'!X1+'квітень 19 р.'!X1)</f>
        <v>1037743.81</v>
      </c>
    </row>
    <row r="2" spans="1:24" ht="12.75">
      <c r="A2" s="6" t="s">
        <v>0</v>
      </c>
      <c r="B2" s="2">
        <f>SUM('за 3 міс.19 р.'!B2+'квітень 19 р.'!B2)</f>
        <v>550363.76</v>
      </c>
      <c r="C2" s="2">
        <f>SUM('за 3 міс.19 р.'!C2+'квітень 19 р.'!C2)</f>
        <v>129805.68000000001</v>
      </c>
      <c r="D2" s="2">
        <f>SUM('за 3 міс.19 р.'!D2+'квітень 19 р.'!D2)</f>
        <v>680169.44</v>
      </c>
      <c r="E2" s="2">
        <f>SUM('за 3 міс.19 р.'!E2+'квітень 19 р.'!E2)</f>
        <v>150058.38</v>
      </c>
      <c r="F2" s="2">
        <f>SUM('за 3 міс.19 р.'!F2+'квітень 19 р.'!F2)</f>
        <v>207515.99</v>
      </c>
      <c r="G2" s="2">
        <f>SUM('за 3 міс.19 р.'!G2+'квітень 19 р.'!G2)</f>
        <v>23623.5</v>
      </c>
      <c r="H2" s="2">
        <f>SUM('за 3 міс.19 р.'!H2+'квітень 19 р.'!H2)</f>
        <v>19503.72</v>
      </c>
      <c r="I2" s="2">
        <f>SUM('за 3 міс.19 р.'!I2+'квітень 19 р.'!I2)</f>
        <v>7161.09</v>
      </c>
      <c r="J2" s="2">
        <f>SUM('за 3 міс.19 р.'!J2+'квітень 19 р.'!J2)</f>
        <v>0</v>
      </c>
      <c r="K2" s="2">
        <f>SUM('за 3 міс.19 р.'!K2+'квітень 19 р.'!K2)</f>
        <v>0</v>
      </c>
      <c r="L2" s="2">
        <f>SUM('за 3 міс.19 р.'!L2+'квітень 19 р.'!L2)</f>
        <v>0</v>
      </c>
      <c r="M2" s="2">
        <f>SUM('за 3 міс.19 р.'!M2+'квітень 19 р.'!M2)</f>
        <v>0</v>
      </c>
      <c r="N2" s="2">
        <f>SUM('за 3 міс.19 р.'!N2+'квітень 19 р.'!N2)</f>
        <v>986.39</v>
      </c>
      <c r="O2" s="2">
        <f>SUM('за 3 міс.19 р.'!O2+'квітень 19 р.'!O2)</f>
        <v>156241.29</v>
      </c>
      <c r="P2" s="2">
        <f>SUM('за 3 міс.19 р.'!P2+'квітень 19 р.'!P2)</f>
        <v>0</v>
      </c>
      <c r="Q2" s="2">
        <f>SUM('за 3 міс.19 р.'!Q2+'квітень 19 р.'!Q2)</f>
        <v>0</v>
      </c>
      <c r="R2" s="2">
        <f>SUM('за 3 міс.19 р.'!R2+'квітень 19 р.'!R2)</f>
        <v>15516.6</v>
      </c>
      <c r="S2" s="2">
        <f>SUM('за 3 міс.19 р.'!S2+'квітень 19 р.'!S2)</f>
        <v>2245.94</v>
      </c>
      <c r="T2" s="2">
        <f>SUM('за 3 міс.19 р.'!T2+'квітень 19 р.'!T2)</f>
        <v>138478.75</v>
      </c>
      <c r="U2" s="2">
        <f>SUM('за 3 міс.19 р.'!U2+'квітень 19 р.'!U2)</f>
        <v>0</v>
      </c>
      <c r="V2" s="2">
        <f>SUM('за 3 міс.19 р.'!V2+'квітень 19 р.'!V2)</f>
        <v>0</v>
      </c>
      <c r="W2" s="2">
        <f>SUM('за 3 міс.19 р.'!W2+'квітень 19 р.'!W2)</f>
        <v>0</v>
      </c>
      <c r="X2" s="2">
        <f>SUM('за 3 міс.19 р.'!X2+'квітень 19 р.'!X2)</f>
        <v>1037743.81</v>
      </c>
    </row>
    <row r="3" spans="1:26" ht="12.75">
      <c r="A3" s="6" t="s">
        <v>2</v>
      </c>
      <c r="B3" s="2" t="e">
        <f>SUM('за 3 міс.19 р.'!B3+'квітень 19 р.'!B3)</f>
        <v>#REF!</v>
      </c>
      <c r="C3" s="2" t="e">
        <f>SUM('за 3 міс.19 р.'!C3+'квітень 19 р.'!C3)</f>
        <v>#REF!</v>
      </c>
      <c r="D3" s="2" t="e">
        <f>SUM('за 3 міс.19 р.'!D3+'квітень 19 р.'!D3)</f>
        <v>#REF!</v>
      </c>
      <c r="E3" s="2" t="e">
        <f>SUM('за 3 міс.19 р.'!E3+'квітень 19 р.'!E3)</f>
        <v>#REF!</v>
      </c>
      <c r="F3" s="2" t="e">
        <f>SUM('за 3 міс.19 р.'!F3+'квітень 19 р.'!F3)</f>
        <v>#REF!</v>
      </c>
      <c r="G3" s="2" t="e">
        <f>SUM('за 3 міс.19 р.'!G3+'квітень 19 р.'!G3)</f>
        <v>#REF!</v>
      </c>
      <c r="H3" s="2" t="e">
        <f>SUM('за 3 міс.19 р.'!H3+'квітень 19 р.'!H3)</f>
        <v>#REF!</v>
      </c>
      <c r="I3" s="2" t="e">
        <f>SUM('за 3 міс.19 р.'!I3+'квітень 19 р.'!I3)</f>
        <v>#REF!</v>
      </c>
      <c r="J3" s="2" t="e">
        <f>SUM('за 3 міс.19 р.'!J3+'квітень 19 р.'!J3)</f>
        <v>#REF!</v>
      </c>
      <c r="K3" s="2" t="e">
        <f>SUM('за 3 міс.19 р.'!K3+'квітень 19 р.'!K3)</f>
        <v>#REF!</v>
      </c>
      <c r="L3" s="2" t="e">
        <f>SUM('за 3 міс.19 р.'!L3+'квітень 19 р.'!L3)</f>
        <v>#REF!</v>
      </c>
      <c r="M3" s="2" t="e">
        <f>SUM('за 3 міс.19 р.'!M3+'квітень 19 р.'!M3)</f>
        <v>#REF!</v>
      </c>
      <c r="N3" s="2" t="e">
        <f>SUM('за 3 міс.19 р.'!N3+'квітень 19 р.'!N3)</f>
        <v>#REF!</v>
      </c>
      <c r="O3" s="2" t="e">
        <f>SUM('за 3 міс.19 р.'!O3+'квітень 19 р.'!O3)</f>
        <v>#REF!</v>
      </c>
      <c r="P3" s="2" t="e">
        <f>SUM('за 3 міс.19 р.'!P3+'квітень 19 р.'!P3)</f>
        <v>#REF!</v>
      </c>
      <c r="Q3" s="2" t="e">
        <f>SUM('за 3 міс.19 р.'!Q3+'квітень 19 р.'!Q3)</f>
        <v>#REF!</v>
      </c>
      <c r="R3" s="2" t="e">
        <f>SUM('за 3 міс.19 р.'!R3+'квітень 19 р.'!R3)</f>
        <v>#REF!</v>
      </c>
      <c r="S3" s="2" t="e">
        <f>SUM('за 3 міс.19 р.'!S3+'квітень 19 р.'!S3)</f>
        <v>#REF!</v>
      </c>
      <c r="T3" s="2" t="e">
        <f>SUM('за 3 міс.19 р.'!T3+'квітень 19 р.'!T3)</f>
        <v>#REF!</v>
      </c>
      <c r="U3" s="2" t="e">
        <f>SUM('за 3 міс.19 р.'!U3+'квітень 19 р.'!U3)</f>
        <v>#REF!</v>
      </c>
      <c r="V3" s="2" t="e">
        <f>SUM('за 3 міс.19 р.'!V3+'квітень 19 р.'!V3)</f>
        <v>#REF!</v>
      </c>
      <c r="W3" s="2" t="e">
        <f>SUM('за 3 міс.19 р.'!W3+'квітень 19 р.'!W3)</f>
        <v>#REF!</v>
      </c>
      <c r="X3" s="2" t="e">
        <f>SUM('за 3 міс.19 р.'!X3+'квітень 19 р.'!X3)</f>
        <v>#REF!</v>
      </c>
      <c r="Z3" s="14"/>
    </row>
    <row r="4" spans="1:24" ht="12.75">
      <c r="A4" s="22" t="s">
        <v>12</v>
      </c>
      <c r="B4" s="4">
        <v>2111</v>
      </c>
      <c r="C4" s="2">
        <v>2111</v>
      </c>
      <c r="D4" s="2">
        <v>2110</v>
      </c>
      <c r="E4" s="2">
        <v>2120</v>
      </c>
      <c r="F4" s="2">
        <v>2200</v>
      </c>
      <c r="G4" s="2">
        <v>2210</v>
      </c>
      <c r="H4" s="2">
        <v>2230</v>
      </c>
      <c r="I4" s="2">
        <v>2240</v>
      </c>
      <c r="J4" s="2">
        <v>2800</v>
      </c>
      <c r="K4" s="2"/>
      <c r="L4" s="2"/>
      <c r="M4" s="2"/>
      <c r="N4" s="2">
        <v>2250</v>
      </c>
      <c r="O4" s="2">
        <v>2270</v>
      </c>
      <c r="P4" s="2">
        <v>2271</v>
      </c>
      <c r="Q4" s="2">
        <v>2272</v>
      </c>
      <c r="R4" s="2">
        <v>2273</v>
      </c>
      <c r="S4" s="2">
        <v>2274</v>
      </c>
      <c r="T4" s="2">
        <v>2275</v>
      </c>
      <c r="U4" s="2">
        <v>2282</v>
      </c>
      <c r="V4" s="2"/>
      <c r="W4" s="2"/>
      <c r="X4" s="2"/>
    </row>
    <row r="5" spans="1:24" ht="12.75">
      <c r="A5" s="23"/>
      <c r="B5" s="23"/>
      <c r="C5" s="23"/>
      <c r="D5" s="23">
        <f>SUM(D2)</f>
        <v>680169.44</v>
      </c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</row>
    <row r="6" spans="1:24" ht="12.75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</row>
  </sheetData>
  <sheetProtection/>
  <printOptions/>
  <pageMargins left="0.75" right="0.75" top="1" bottom="1" header="0.5" footer="0.5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4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" sqref="A2:IV17"/>
    </sheetView>
  </sheetViews>
  <sheetFormatPr defaultColWidth="19.625" defaultRowHeight="12.75"/>
  <cols>
    <col min="1" max="1" width="16.625" style="12" customWidth="1"/>
    <col min="2" max="2" width="11.25390625" style="12" customWidth="1"/>
    <col min="3" max="3" width="8.375" style="12" customWidth="1"/>
    <col min="4" max="4" width="9.375" style="12" customWidth="1"/>
    <col min="5" max="5" width="11.125" style="12" customWidth="1"/>
    <col min="6" max="6" width="9.375" style="12" customWidth="1"/>
    <col min="7" max="8" width="8.875" style="12" customWidth="1"/>
    <col min="9" max="9" width="9.25390625" style="12" customWidth="1"/>
    <col min="10" max="10" width="6.625" style="12" customWidth="1"/>
    <col min="11" max="11" width="2.00390625" style="12" customWidth="1"/>
    <col min="12" max="13" width="2.125" style="12" customWidth="1"/>
    <col min="14" max="14" width="8.625" style="12" customWidth="1"/>
    <col min="15" max="15" width="9.75390625" style="12" customWidth="1"/>
    <col min="16" max="16" width="8.625" style="12" customWidth="1"/>
    <col min="17" max="17" width="8.75390625" style="12" customWidth="1"/>
    <col min="18" max="18" width="9.125" style="12" customWidth="1"/>
    <col min="19" max="19" width="10.875" style="12" customWidth="1"/>
    <col min="20" max="20" width="11.125" style="12" customWidth="1"/>
    <col min="21" max="21" width="6.25390625" style="12" customWidth="1"/>
    <col min="22" max="22" width="6.625" style="12" customWidth="1"/>
    <col min="23" max="23" width="5.125" style="12" customWidth="1"/>
    <col min="24" max="24" width="11.625" style="12" customWidth="1"/>
    <col min="25" max="16384" width="19.625" style="12" customWidth="1"/>
  </cols>
  <sheetData>
    <row r="1" spans="1:24" ht="15.75">
      <c r="A1" s="26" t="s">
        <v>1</v>
      </c>
      <c r="B1" s="2">
        <v>136030.44</v>
      </c>
      <c r="C1" s="2">
        <v>31325.92</v>
      </c>
      <c r="D1" s="2">
        <f>SUM(B1:C1)</f>
        <v>167356.36</v>
      </c>
      <c r="E1" s="2">
        <v>36410.95</v>
      </c>
      <c r="F1" s="3">
        <f>G1+H1+I1+N1+O1+U1</f>
        <v>37098.130000000005</v>
      </c>
      <c r="G1" s="2">
        <v>27407.34</v>
      </c>
      <c r="H1" s="2">
        <v>2612.7</v>
      </c>
      <c r="I1" s="2">
        <v>1692.32</v>
      </c>
      <c r="J1" s="2"/>
      <c r="K1" s="2"/>
      <c r="L1" s="2"/>
      <c r="M1" s="2"/>
      <c r="N1" s="2">
        <v>720</v>
      </c>
      <c r="O1" s="3">
        <f>P1+Q1+R1+S1+T1</f>
        <v>4665.77</v>
      </c>
      <c r="P1" s="2"/>
      <c r="Q1" s="2"/>
      <c r="R1" s="2">
        <v>4665.77</v>
      </c>
      <c r="S1" s="2"/>
      <c r="T1" s="2"/>
      <c r="U1" s="2"/>
      <c r="V1" s="2"/>
      <c r="W1" s="2"/>
      <c r="X1" s="3">
        <f>D1+E1+F1+U1+V1</f>
        <v>240865.44</v>
      </c>
    </row>
    <row r="2" spans="1:24" ht="15.75">
      <c r="A2" s="1" t="s">
        <v>0</v>
      </c>
      <c r="B2" s="3">
        <f>SUM(B1:B1)</f>
        <v>136030.44</v>
      </c>
      <c r="C2" s="3">
        <f>SUM(C1:C1)</f>
        <v>31325.92</v>
      </c>
      <c r="D2" s="3">
        <f>SUM(D1:D1)</f>
        <v>167356.36</v>
      </c>
      <c r="E2" s="2">
        <f>SUM(E1:E1)</f>
        <v>36410.95</v>
      </c>
      <c r="F2" s="3">
        <f>G2+H2+I2+N2+O2+U2</f>
        <v>37098.130000000005</v>
      </c>
      <c r="G2" s="2">
        <f aca="true" t="shared" si="0" ref="G2:N2">SUM(G1:G1)</f>
        <v>27407.34</v>
      </c>
      <c r="H2" s="2">
        <f t="shared" si="0"/>
        <v>2612.7</v>
      </c>
      <c r="I2" s="2">
        <f t="shared" si="0"/>
        <v>1692.32</v>
      </c>
      <c r="J2" s="2">
        <f t="shared" si="0"/>
        <v>0</v>
      </c>
      <c r="K2" s="2">
        <f t="shared" si="0"/>
        <v>0</v>
      </c>
      <c r="L2" s="2">
        <f t="shared" si="0"/>
        <v>0</v>
      </c>
      <c r="M2" s="2">
        <f t="shared" si="0"/>
        <v>0</v>
      </c>
      <c r="N2" s="2">
        <f t="shared" si="0"/>
        <v>720</v>
      </c>
      <c r="O2" s="3">
        <f>P2+Q2+R2+S2+T2</f>
        <v>4665.77</v>
      </c>
      <c r="P2" s="2">
        <f aca="true" t="shared" si="1" ref="P2:V2">SUM(P1:P1)</f>
        <v>0</v>
      </c>
      <c r="Q2" s="2">
        <f t="shared" si="1"/>
        <v>0</v>
      </c>
      <c r="R2" s="2">
        <f t="shared" si="1"/>
        <v>4665.77</v>
      </c>
      <c r="S2" s="2">
        <f t="shared" si="1"/>
        <v>0</v>
      </c>
      <c r="T2" s="2">
        <f t="shared" si="1"/>
        <v>0</v>
      </c>
      <c r="U2" s="2">
        <f t="shared" si="1"/>
        <v>0</v>
      </c>
      <c r="V2" s="2">
        <f t="shared" si="1"/>
        <v>0</v>
      </c>
      <c r="W2" s="2"/>
      <c r="X2" s="3">
        <f>D2+E2+F2+U2+V2</f>
        <v>240865.44</v>
      </c>
    </row>
    <row r="3" spans="1:24" ht="15.75">
      <c r="A3" s="1" t="s">
        <v>2</v>
      </c>
      <c r="B3" s="3" t="e">
        <f>SUM(B2,#REF!)</f>
        <v>#REF!</v>
      </c>
      <c r="C3" s="3" t="e">
        <f>SUM(C2,#REF!)</f>
        <v>#REF!</v>
      </c>
      <c r="D3" s="3" t="e">
        <f>#REF!+D2</f>
        <v>#REF!</v>
      </c>
      <c r="E3" s="4">
        <v>889370.96</v>
      </c>
      <c r="F3" s="3" t="e">
        <f>G3+H3+I3+N3+O3+U3</f>
        <v>#REF!</v>
      </c>
      <c r="G3" s="2" t="e">
        <f>#REF!+G2</f>
        <v>#REF!</v>
      </c>
      <c r="H3" s="2" t="e">
        <f>#REF!+H2</f>
        <v>#REF!</v>
      </c>
      <c r="I3" s="2" t="e">
        <f>#REF!+I2</f>
        <v>#REF!</v>
      </c>
      <c r="J3" s="2" t="e">
        <f>#REF!+J2</f>
        <v>#REF!</v>
      </c>
      <c r="K3" s="2" t="e">
        <f>#REF!+K2</f>
        <v>#REF!</v>
      </c>
      <c r="L3" s="2" t="e">
        <f>#REF!+L2</f>
        <v>#REF!</v>
      </c>
      <c r="M3" s="2" t="e">
        <f>#REF!+M2</f>
        <v>#REF!</v>
      </c>
      <c r="N3" s="2" t="e">
        <f>#REF!+N2</f>
        <v>#REF!</v>
      </c>
      <c r="O3" s="3" t="e">
        <f>P3+Q3+R3+S3+T3</f>
        <v>#REF!</v>
      </c>
      <c r="P3" s="2" t="e">
        <f>#REF!+P2</f>
        <v>#REF!</v>
      </c>
      <c r="Q3" s="2" t="e">
        <f>#REF!+Q2</f>
        <v>#REF!</v>
      </c>
      <c r="R3" s="2" t="e">
        <f>#REF!+R2</f>
        <v>#REF!</v>
      </c>
      <c r="S3" s="2" t="e">
        <f>#REF!+S2</f>
        <v>#REF!</v>
      </c>
      <c r="T3" s="2" t="e">
        <f>#REF!+T2</f>
        <v>#REF!</v>
      </c>
      <c r="U3" s="2" t="e">
        <f>#REF!+U2</f>
        <v>#REF!</v>
      </c>
      <c r="V3" s="2" t="e">
        <f>#REF!+V2</f>
        <v>#REF!</v>
      </c>
      <c r="W3" s="2"/>
      <c r="X3" s="3" t="e">
        <f>D3+E3+F3+U3+V3</f>
        <v>#REF!</v>
      </c>
    </row>
    <row r="4" spans="1:24" ht="15.75">
      <c r="A4" s="18" t="s">
        <v>13</v>
      </c>
      <c r="B4" s="5">
        <v>2111</v>
      </c>
      <c r="C4" s="1">
        <v>2111</v>
      </c>
      <c r="D4" s="1">
        <v>2110</v>
      </c>
      <c r="E4" s="1">
        <v>2120</v>
      </c>
      <c r="F4" s="1">
        <v>2200</v>
      </c>
      <c r="G4" s="1">
        <v>2210</v>
      </c>
      <c r="H4" s="1">
        <v>2230</v>
      </c>
      <c r="I4" s="1">
        <v>2240</v>
      </c>
      <c r="J4" s="1">
        <v>2800</v>
      </c>
      <c r="K4" s="1"/>
      <c r="L4" s="1"/>
      <c r="M4" s="1"/>
      <c r="N4" s="1">
        <v>2250</v>
      </c>
      <c r="O4" s="3">
        <v>2270</v>
      </c>
      <c r="P4" s="1">
        <v>2271</v>
      </c>
      <c r="Q4" s="1">
        <v>2272</v>
      </c>
      <c r="R4" s="1">
        <v>2273</v>
      </c>
      <c r="S4" s="1">
        <v>2274</v>
      </c>
      <c r="T4" s="1">
        <v>2275</v>
      </c>
      <c r="U4" s="1">
        <v>2282</v>
      </c>
      <c r="V4" s="1">
        <v>2730</v>
      </c>
      <c r="W4" s="1"/>
      <c r="X4" s="11"/>
    </row>
  </sheetData>
  <sheetProtection/>
  <printOptions/>
  <pageMargins left="0.75" right="0.75" top="1" bottom="1" header="0.5" footer="0.5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X8"/>
  <sheetViews>
    <sheetView zoomScalePageLayoutView="0" workbookViewId="0" topLeftCell="A1">
      <selection activeCell="A2" sqref="A2:IV17"/>
    </sheetView>
  </sheetViews>
  <sheetFormatPr defaultColWidth="9.00390625" defaultRowHeight="12.75"/>
  <cols>
    <col min="1" max="1" width="18.125" style="0" customWidth="1"/>
    <col min="2" max="2" width="14.875" style="0" customWidth="1"/>
    <col min="3" max="3" width="13.375" style="0" customWidth="1"/>
    <col min="4" max="4" width="10.625" style="0" customWidth="1"/>
    <col min="5" max="5" width="9.25390625" style="0" customWidth="1"/>
    <col min="6" max="6" width="12.25390625" style="0" customWidth="1"/>
    <col min="7" max="8" width="9.125" style="0" customWidth="1"/>
    <col min="9" max="9" width="9.625" style="0" customWidth="1"/>
    <col min="10" max="10" width="4.375" style="0" customWidth="1"/>
    <col min="11" max="11" width="2.375" style="0" customWidth="1"/>
    <col min="12" max="13" width="2.625" style="0" customWidth="1"/>
    <col min="14" max="14" width="7.375" style="0" customWidth="1"/>
    <col min="15" max="15" width="9.75390625" style="0" customWidth="1"/>
    <col min="16" max="16" width="9.25390625" style="0" customWidth="1"/>
    <col min="17" max="17" width="7.75390625" style="0" customWidth="1"/>
    <col min="18" max="18" width="8.875" style="0" customWidth="1"/>
    <col min="19" max="19" width="9.75390625" style="0" customWidth="1"/>
    <col min="20" max="20" width="8.625" style="0" customWidth="1"/>
    <col min="21" max="21" width="5.75390625" style="0" customWidth="1"/>
    <col min="22" max="22" width="6.375" style="0" customWidth="1"/>
    <col min="23" max="23" width="3.125" style="0" customWidth="1"/>
    <col min="24" max="24" width="16.00390625" style="0" customWidth="1"/>
  </cols>
  <sheetData>
    <row r="1" spans="1:24" ht="12.75">
      <c r="A1" s="26" t="s">
        <v>1</v>
      </c>
      <c r="B1" s="2">
        <f>SUM('за 4міс.19 р.'!B1+'травень 19 р.'!B1)</f>
        <v>686394.2</v>
      </c>
      <c r="C1" s="2">
        <f>SUM('за 4міс.19 р.'!C1+'травень 19 р.'!C1)</f>
        <v>161131.6</v>
      </c>
      <c r="D1" s="2">
        <f>SUM('за 4міс.19 р.'!D1+'травень 19 р.'!D1)</f>
        <v>847525.7999999999</v>
      </c>
      <c r="E1" s="2">
        <f>SUM('за 4міс.19 р.'!E1+'травень 19 р.'!E1)</f>
        <v>186469.33000000002</v>
      </c>
      <c r="F1" s="2">
        <f>SUM('за 4міс.19 р.'!F1+'травень 19 р.'!F1)</f>
        <v>244614.12</v>
      </c>
      <c r="G1" s="2">
        <f>SUM('за 4міс.19 р.'!G1+'травень 19 р.'!G1)</f>
        <v>51030.84</v>
      </c>
      <c r="H1" s="2">
        <f>SUM('за 4міс.19 р.'!H1+'травень 19 р.'!H1)</f>
        <v>22116.420000000002</v>
      </c>
      <c r="I1" s="2">
        <f>SUM('за 4міс.19 р.'!I1+'травень 19 р.'!I1)</f>
        <v>8853.41</v>
      </c>
      <c r="J1" s="2">
        <f>SUM('за 4міс.19 р.'!J1+'травень 19 р.'!J1)</f>
        <v>0</v>
      </c>
      <c r="K1" s="2">
        <f>SUM('за 4міс.19 р.'!K1+'травень 19 р.'!K1)</f>
        <v>0</v>
      </c>
      <c r="L1" s="2">
        <f>SUM('за 4міс.19 р.'!L1+'травень 19 р.'!L1)</f>
        <v>0</v>
      </c>
      <c r="M1" s="2">
        <f>SUM('за 4міс.19 р.'!M1+'травень 19 р.'!M1)</f>
        <v>0</v>
      </c>
      <c r="N1" s="2">
        <f>SUM('за 4міс.19 р.'!N1+'травень 19 р.'!N1)</f>
        <v>1706.3899999999999</v>
      </c>
      <c r="O1" s="2">
        <f>SUM('за 4міс.19 р.'!O1+'травень 19 р.'!O1)</f>
        <v>160907.06</v>
      </c>
      <c r="P1" s="2">
        <f>SUM('за 4міс.19 р.'!P1+'травень 19 р.'!P1)</f>
        <v>0</v>
      </c>
      <c r="Q1" s="2">
        <f>SUM('за 4міс.19 р.'!Q1+'травень 19 р.'!Q1)</f>
        <v>0</v>
      </c>
      <c r="R1" s="2">
        <f>SUM('за 4міс.19 р.'!R1+'травень 19 р.'!R1)</f>
        <v>20182.370000000003</v>
      </c>
      <c r="S1" s="2">
        <f>SUM('за 4міс.19 р.'!S1+'травень 19 р.'!S1)</f>
        <v>2245.94</v>
      </c>
      <c r="T1" s="2">
        <f>SUM('за 4міс.19 р.'!T1+'травень 19 р.'!T1)</f>
        <v>138478.75</v>
      </c>
      <c r="U1" s="2">
        <f>SUM('за 4міс.19 р.'!U1+'травень 19 р.'!U1)</f>
        <v>0</v>
      </c>
      <c r="V1" s="2">
        <f>SUM('за 4міс.19 р.'!V1+'травень 19 р.'!V1)</f>
        <v>0</v>
      </c>
      <c r="W1" s="2">
        <f>SUM('за 4міс.19 р.'!W1+'травень 19 р.'!W1)</f>
        <v>0</v>
      </c>
      <c r="X1" s="2">
        <f>SUM('за 4міс.19 р.'!X1+'травень 19 р.'!X1)</f>
        <v>1278609.25</v>
      </c>
    </row>
    <row r="2" spans="1:24" ht="12.75">
      <c r="A2" s="6" t="s">
        <v>0</v>
      </c>
      <c r="B2" s="2">
        <f>SUM('за 4міс.19 р.'!B2+'травень 19 р.'!B2)</f>
        <v>686394.2</v>
      </c>
      <c r="C2" s="2">
        <f>SUM('за 4міс.19 р.'!C2+'травень 19 р.'!C2)</f>
        <v>161131.6</v>
      </c>
      <c r="D2" s="2">
        <f>SUM('за 4міс.19 р.'!D2+'травень 19 р.'!D2)</f>
        <v>847525.7999999999</v>
      </c>
      <c r="E2" s="2">
        <f>SUM('за 4міс.19 р.'!E2+'травень 19 р.'!E2)</f>
        <v>186469.33000000002</v>
      </c>
      <c r="F2" s="2">
        <f>SUM('за 4міс.19 р.'!F2+'травень 19 р.'!F2)</f>
        <v>244614.12</v>
      </c>
      <c r="G2" s="2">
        <f>SUM('за 4міс.19 р.'!G2+'травень 19 р.'!G2)</f>
        <v>51030.84</v>
      </c>
      <c r="H2" s="2">
        <f>SUM('за 4міс.19 р.'!H2+'травень 19 р.'!H2)</f>
        <v>22116.420000000002</v>
      </c>
      <c r="I2" s="2">
        <f>SUM('за 4міс.19 р.'!I2+'травень 19 р.'!I2)</f>
        <v>8853.41</v>
      </c>
      <c r="J2" s="2">
        <f>SUM('за 4міс.19 р.'!J2+'травень 19 р.'!J2)</f>
        <v>0</v>
      </c>
      <c r="K2" s="2">
        <f>SUM('за 4міс.19 р.'!K2+'травень 19 р.'!K2)</f>
        <v>0</v>
      </c>
      <c r="L2" s="2">
        <f>SUM('за 4міс.19 р.'!L2+'травень 19 р.'!L2)</f>
        <v>0</v>
      </c>
      <c r="M2" s="2">
        <f>SUM('за 4міс.19 р.'!M2+'травень 19 р.'!M2)</f>
        <v>0</v>
      </c>
      <c r="N2" s="2">
        <f>SUM('за 4міс.19 р.'!N2+'травень 19 р.'!N2)</f>
        <v>1706.3899999999999</v>
      </c>
      <c r="O2" s="2">
        <f>SUM('за 4міс.19 р.'!O2+'травень 19 р.'!O2)</f>
        <v>160907.06</v>
      </c>
      <c r="P2" s="2">
        <f>SUM('за 4міс.19 р.'!P2+'травень 19 р.'!P2)</f>
        <v>0</v>
      </c>
      <c r="Q2" s="2">
        <f>SUM('за 4міс.19 р.'!Q2+'травень 19 р.'!Q2)</f>
        <v>0</v>
      </c>
      <c r="R2" s="2">
        <f>SUM('за 4міс.19 р.'!R2+'травень 19 р.'!R2)</f>
        <v>20182.370000000003</v>
      </c>
      <c r="S2" s="2">
        <f>SUM('за 4міс.19 р.'!S2+'травень 19 р.'!S2)</f>
        <v>2245.94</v>
      </c>
      <c r="T2" s="2">
        <f>SUM('за 4міс.19 р.'!T2+'травень 19 р.'!T2)</f>
        <v>138478.75</v>
      </c>
      <c r="U2" s="2">
        <f>SUM('за 4міс.19 р.'!U2+'травень 19 р.'!U2)</f>
        <v>0</v>
      </c>
      <c r="V2" s="2">
        <f>SUM('за 4міс.19 р.'!V2+'травень 19 р.'!V2)</f>
        <v>0</v>
      </c>
      <c r="W2" s="2">
        <f>SUM('за 4міс.19 р.'!W2+'травень 19 р.'!W2)</f>
        <v>0</v>
      </c>
      <c r="X2" s="2">
        <f>SUM('за 4міс.19 р.'!X2+'травень 19 р.'!X2)</f>
        <v>1278609.25</v>
      </c>
    </row>
    <row r="3" spans="1:24" ht="12.75">
      <c r="A3" s="6" t="s">
        <v>2</v>
      </c>
      <c r="B3" s="2" t="e">
        <f>SUM('за 4міс.19 р.'!B3+'травень 19 р.'!B3)</f>
        <v>#REF!</v>
      </c>
      <c r="C3" s="2" t="e">
        <f>SUM('за 4міс.19 р.'!C3+'травень 19 р.'!C3)</f>
        <v>#REF!</v>
      </c>
      <c r="D3" s="2" t="e">
        <f>SUM('за 4міс.19 р.'!D3+'травень 19 р.'!D3)</f>
        <v>#REF!</v>
      </c>
      <c r="E3" s="2" t="e">
        <f>SUM('за 4міс.19 р.'!E3+'травень 19 р.'!E3)</f>
        <v>#REF!</v>
      </c>
      <c r="F3" s="2" t="e">
        <f>SUM('за 4міс.19 р.'!F3+'травень 19 р.'!F3)</f>
        <v>#REF!</v>
      </c>
      <c r="G3" s="2" t="e">
        <f>SUM('за 4міс.19 р.'!G3+'травень 19 р.'!G3)</f>
        <v>#REF!</v>
      </c>
      <c r="H3" s="2" t="e">
        <f>SUM('за 4міс.19 р.'!H3+'травень 19 р.'!H3)</f>
        <v>#REF!</v>
      </c>
      <c r="I3" s="2" t="e">
        <f>SUM('за 4міс.19 р.'!I3+'травень 19 р.'!I3)</f>
        <v>#REF!</v>
      </c>
      <c r="J3" s="2" t="e">
        <f>SUM('за 4міс.19 р.'!J3+'травень 19 р.'!J3)</f>
        <v>#REF!</v>
      </c>
      <c r="K3" s="2" t="e">
        <f>SUM('за 4міс.19 р.'!K3+'травень 19 р.'!K3)</f>
        <v>#REF!</v>
      </c>
      <c r="L3" s="2" t="e">
        <f>SUM('за 4міс.19 р.'!L3+'травень 19 р.'!L3)</f>
        <v>#REF!</v>
      </c>
      <c r="M3" s="2" t="e">
        <f>SUM('за 4міс.19 р.'!M3+'травень 19 р.'!M3)</f>
        <v>#REF!</v>
      </c>
      <c r="N3" s="2" t="e">
        <f>SUM('за 4міс.19 р.'!N3+'травень 19 р.'!N3)</f>
        <v>#REF!</v>
      </c>
      <c r="O3" s="2" t="e">
        <f>SUM('за 4міс.19 р.'!O3+'травень 19 р.'!O3)</f>
        <v>#REF!</v>
      </c>
      <c r="P3" s="2" t="e">
        <f>SUM('за 4міс.19 р.'!P3+'травень 19 р.'!P3)</f>
        <v>#REF!</v>
      </c>
      <c r="Q3" s="2" t="e">
        <f>SUM('за 4міс.19 р.'!Q3+'травень 19 р.'!Q3)</f>
        <v>#REF!</v>
      </c>
      <c r="R3" s="2" t="e">
        <f>SUM('за 4міс.19 р.'!R3+'травень 19 р.'!R3)</f>
        <v>#REF!</v>
      </c>
      <c r="S3" s="2" t="e">
        <f>SUM('за 4міс.19 р.'!S3+'травень 19 р.'!S3)</f>
        <v>#REF!</v>
      </c>
      <c r="T3" s="2" t="e">
        <f>SUM('за 4міс.19 р.'!T3+'травень 19 р.'!T3)</f>
        <v>#REF!</v>
      </c>
      <c r="U3" s="2" t="e">
        <f>SUM('за 4міс.19 р.'!U3+'травень 19 р.'!U3)</f>
        <v>#REF!</v>
      </c>
      <c r="V3" s="2" t="e">
        <f>SUM('за 4міс.19 р.'!V3+'травень 19 р.'!V3)</f>
        <v>#REF!</v>
      </c>
      <c r="W3" s="2" t="e">
        <f>SUM('за 4міс.19 р.'!W3+'травень 19 р.'!W3)</f>
        <v>#REF!</v>
      </c>
      <c r="X3" s="2" t="e">
        <f>SUM('за 4міс.19 р.'!X3+'травень 19 р.'!X3)</f>
        <v>#REF!</v>
      </c>
    </row>
    <row r="4" spans="1:24" ht="12.75">
      <c r="A4" s="22" t="s">
        <v>14</v>
      </c>
      <c r="B4" s="4">
        <v>2111</v>
      </c>
      <c r="C4" s="2">
        <v>2111</v>
      </c>
      <c r="D4" s="2">
        <v>2110</v>
      </c>
      <c r="E4" s="2">
        <v>2120</v>
      </c>
      <c r="F4" s="2">
        <v>2200</v>
      </c>
      <c r="G4" s="2">
        <v>2210</v>
      </c>
      <c r="H4" s="2">
        <v>2230</v>
      </c>
      <c r="I4" s="2">
        <v>2240</v>
      </c>
      <c r="J4" s="2">
        <v>2800</v>
      </c>
      <c r="K4" s="2"/>
      <c r="L4" s="2"/>
      <c r="M4" s="2"/>
      <c r="N4" s="2">
        <v>2250</v>
      </c>
      <c r="O4" s="2">
        <v>2270</v>
      </c>
      <c r="P4" s="2">
        <v>2271</v>
      </c>
      <c r="Q4" s="2">
        <v>2272</v>
      </c>
      <c r="R4" s="2">
        <v>2273</v>
      </c>
      <c r="S4" s="2">
        <v>2274</v>
      </c>
      <c r="T4" s="2">
        <v>2275</v>
      </c>
      <c r="U4" s="2">
        <v>2282</v>
      </c>
      <c r="V4" s="2">
        <v>2730</v>
      </c>
      <c r="W4" s="2"/>
      <c r="X4" s="2"/>
    </row>
    <row r="5" spans="1:24" ht="12.75">
      <c r="A5" s="23"/>
      <c r="B5" s="23"/>
      <c r="C5" s="23"/>
      <c r="D5" s="23">
        <f>SUM(D2)</f>
        <v>847525.7999999999</v>
      </c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</row>
    <row r="6" spans="1:24" ht="12.75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</row>
    <row r="7" ht="12.75">
      <c r="X7" s="14"/>
    </row>
    <row r="8" ht="12.75">
      <c r="X8" s="14"/>
    </row>
  </sheetData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VOLRDA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2020-01-14T13:57:50Z</cp:lastPrinted>
  <dcterms:created xsi:type="dcterms:W3CDTF">2009-01-27T08:03:55Z</dcterms:created>
  <dcterms:modified xsi:type="dcterms:W3CDTF">2020-01-31T13:25:20Z</dcterms:modified>
  <cp:category/>
  <cp:version/>
  <cp:contentType/>
  <cp:contentStatus/>
</cp:coreProperties>
</file>